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afpadelo365.sharepoint.com/sites/AFP-Data/Shared Documents/Commission Compétition/Compétitions AFPadel/Tableaux Règlements/Tableaux règlements 2025/"/>
    </mc:Choice>
  </mc:AlternateContent>
  <xr:revisionPtr revIDLastSave="1563" documentId="8_{00B7D8B8-0F8A-4FED-8DFE-DAD1C94840C8}" xr6:coauthVersionLast="47" xr6:coauthVersionMax="47" xr10:uidLastSave="{0224EEA9-E0A9-4A43-9996-084B78A28B4D}"/>
  <bookViews>
    <workbookView xWindow="0" yWindow="760" windowWidth="34560" windowHeight="21580" xr2:uid="{00000000-000D-0000-FFFF-FFFF00000000}"/>
  </bookViews>
  <sheets>
    <sheet name="Vérifications" sheetId="1" r:id="rId1"/>
    <sheet name="2025_Tournois" sheetId="3" r:id="rId2"/>
    <sheet name="2025_Interclubs" sheetId="4" r:id="rId3"/>
    <sheet name="2025_InterEquipes" sheetId="5" r:id="rId4"/>
    <sheet name="Resumé" sheetId="6" r:id="rId5"/>
  </sheets>
  <definedNames>
    <definedName name="Interclubs_MD">Resumé!$B$55:$B$60</definedName>
    <definedName name="Interclubs_WD">Resumé!$B$49:$B$54</definedName>
    <definedName name="Interclubs_YD">Resumé!$B$61:$B$68</definedName>
    <definedName name="InterEquipes_MD">Resumé!$B$69</definedName>
    <definedName name="InterEquipes_Mx">Resumé!$B$70:$B$74</definedName>
    <definedName name="InterEquipes_Vet">Resumé!$B$75:$B$84</definedName>
    <definedName name="InterEquipes_YD">Resumé!$B$85:$B$92</definedName>
    <definedName name="Joueurs">Vérifications!$C$22:$C$42</definedName>
    <definedName name="Tournois_Dames">Resumé!$B$5:$B$10</definedName>
    <definedName name="Tournois_MD">Resumé!$B$11:$B$17</definedName>
    <definedName name="Tournois_Mx">Resumé!$B$18:$B$22</definedName>
    <definedName name="Tournois_vet">Resumé!$B$23:$B$40</definedName>
    <definedName name="Tournois_Vet_MD">Resumé!$B$23:$B$31</definedName>
    <definedName name="Tournois_Vet_WD">Resumé!$B$32:$B$40</definedName>
    <definedName name="Tournois_WD">Resumé!$B$5:$B$10</definedName>
    <definedName name="Tournois_YD">Resumé!$B$41:$B$48</definedName>
    <definedName name="vide">Resumé!$O$18</definedName>
    <definedName name="_xlnm.Print_Area" localSheetId="0">Vérifications!$A$5:$J$42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9" i="1" a="1"/>
  <c r="D9" i="1" s="1"/>
  <c r="D13" i="1"/>
  <c r="I9" i="1" a="1"/>
  <c r="I9" i="1" s="1"/>
  <c r="I19" i="1" s="1"/>
  <c r="H19" i="3"/>
  <c r="H20" i="3"/>
  <c r="H21" i="3"/>
  <c r="H22" i="3"/>
  <c r="H12" i="3"/>
  <c r="H8" i="3"/>
  <c r="H9" i="3"/>
  <c r="H10" i="3"/>
  <c r="H11" i="3"/>
  <c r="H13" i="3"/>
  <c r="H14" i="3"/>
  <c r="H15" i="3"/>
  <c r="H16" i="3"/>
  <c r="H17" i="3"/>
  <c r="H18" i="3"/>
  <c r="H7" i="3"/>
  <c r="H6" i="3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A1" i="1" a="1"/>
  <c r="A1" i="1" s="1"/>
  <c r="D7" i="1"/>
  <c r="G6" i="1"/>
  <c r="D6" i="1"/>
  <c r="J9" i="1" a="1"/>
  <c r="J9" i="1" s="1"/>
  <c r="H9" i="1" a="1"/>
  <c r="H9" i="1" s="1"/>
  <c r="H24" i="1" s="1"/>
  <c r="G9" i="1" a="1"/>
  <c r="G9" i="1" s="1"/>
  <c r="G24" i="1" s="1"/>
  <c r="F9" i="1" a="1"/>
  <c r="F9" i="1" s="1"/>
  <c r="E9" i="1" a="1"/>
  <c r="E9" i="1" s="1"/>
  <c r="D15" i="1"/>
  <c r="D16" i="1"/>
  <c r="D17" i="1"/>
  <c r="D18" i="1"/>
  <c r="D19" i="1"/>
  <c r="D20" i="1"/>
  <c r="Q17" i="6" a="1"/>
  <c r="Q17" i="6" s="1"/>
  <c r="Q15" i="6" a="1"/>
  <c r="Q15" i="6" s="1"/>
  <c r="Q14" i="6" a="1"/>
  <c r="Q14" i="6" s="1"/>
  <c r="Q13" i="6" a="1"/>
  <c r="Q13" i="6" s="1"/>
  <c r="Q12" i="6" a="1"/>
  <c r="Q12" i="6" s="1"/>
  <c r="Q11" i="6" a="1"/>
  <c r="Q11" i="6" s="1"/>
  <c r="Q10" i="6" a="1"/>
  <c r="Q10" i="6" s="1"/>
  <c r="Q9" i="6" a="1"/>
  <c r="Q9" i="6" s="1"/>
  <c r="Q8" i="6" a="1"/>
  <c r="Q8" i="6" s="1"/>
  <c r="Q7" i="6" a="1"/>
  <c r="Q7" i="6" s="1"/>
  <c r="Q6" i="6" a="1"/>
  <c r="Q6" i="6" s="1"/>
  <c r="Q5" i="6" a="1"/>
  <c r="Q5" i="6" s="1"/>
  <c r="E20" i="1" l="1"/>
  <c r="G20" i="1"/>
  <c r="H19" i="1"/>
  <c r="I20" i="1"/>
  <c r="H20" i="1"/>
  <c r="F20" i="1"/>
  <c r="F19" i="1"/>
  <c r="G19" i="1"/>
  <c r="E19" i="1"/>
  <c r="H17" i="1"/>
  <c r="I18" i="1"/>
  <c r="F17" i="1"/>
  <c r="I17" i="1"/>
  <c r="G18" i="1"/>
  <c r="E18" i="1"/>
  <c r="F18" i="1"/>
  <c r="H18" i="1"/>
  <c r="G17" i="1"/>
  <c r="E17" i="1"/>
  <c r="I16" i="1"/>
  <c r="I15" i="1"/>
  <c r="I13" i="1"/>
  <c r="I14" i="1"/>
  <c r="G23" i="1"/>
  <c r="H27" i="1"/>
  <c r="G26" i="1"/>
  <c r="H23" i="1"/>
  <c r="G27" i="1"/>
  <c r="H26" i="1"/>
  <c r="H15" i="1"/>
  <c r="H25" i="1"/>
  <c r="G16" i="1"/>
  <c r="G25" i="1"/>
  <c r="H28" i="1"/>
  <c r="G28" i="1"/>
  <c r="H16" i="1"/>
  <c r="F16" i="1"/>
  <c r="E16" i="1"/>
  <c r="E15" i="1"/>
  <c r="F15" i="1"/>
  <c r="G15" i="1"/>
  <c r="G13" i="1"/>
  <c r="G14" i="1"/>
  <c r="H13" i="1"/>
  <c r="E14" i="1"/>
  <c r="F14" i="1"/>
  <c r="H14" i="1"/>
  <c r="F13" i="1"/>
  <c r="E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<sst xmlns="http://schemas.openxmlformats.org/spreadsheetml/2006/main" count="1005" uniqueCount="137">
  <si>
    <t>Tournois</t>
  </si>
  <si>
    <t>InterClubs</t>
  </si>
  <si>
    <t>InterEquipes</t>
  </si>
  <si>
    <t>Dames</t>
  </si>
  <si>
    <t>Hommes</t>
  </si>
  <si>
    <t>Mixtes</t>
  </si>
  <si>
    <t>Vétérans</t>
  </si>
  <si>
    <t>Jeunes</t>
  </si>
  <si>
    <r>
      <t xml:space="preserve">ETAPE 1 </t>
    </r>
    <r>
      <rPr>
        <sz val="12"/>
        <color theme="0"/>
        <rFont val="Calibri"/>
        <family val="2"/>
        <scheme val="minor"/>
      </rPr>
      <t>- Choix du type de compétition</t>
    </r>
  </si>
  <si>
    <r>
      <t>ETAPE 1</t>
    </r>
    <r>
      <rPr>
        <sz val="16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- Informations relative au choix de la compétition.</t>
    </r>
  </si>
  <si>
    <t>Type de compétition</t>
  </si>
  <si>
    <t>Catégories</t>
  </si>
  <si>
    <t>Conditions de l'équipe</t>
  </si>
  <si>
    <t>conditions individuelles</t>
  </si>
  <si>
    <t>Priorité d'inscription</t>
  </si>
  <si>
    <t>Condition_Genre</t>
  </si>
  <si>
    <t>Choix</t>
  </si>
  <si>
    <t>MD300</t>
  </si>
  <si>
    <t>Min.</t>
  </si>
  <si>
    <t>Max.</t>
  </si>
  <si>
    <r>
      <rPr>
        <b/>
        <sz val="12"/>
        <color theme="0"/>
        <rFont val="Aptos Narrow"/>
        <family val="2"/>
      </rPr>
      <t>∑</t>
    </r>
    <r>
      <rPr>
        <b/>
        <sz val="7.2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points de l'équipe</t>
    </r>
  </si>
  <si>
    <t>type</t>
  </si>
  <si>
    <r>
      <rPr>
        <b/>
        <sz val="16"/>
        <color theme="0"/>
        <rFont val="Calibri"/>
        <family val="2"/>
        <scheme val="minor"/>
      </rPr>
      <t>ETAPE 3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Choisir les joueurs pour vérifier les conditions d'accès (hormis la condition de genre).</t>
    </r>
  </si>
  <si>
    <t>Vérification de l'équipe</t>
  </si>
  <si>
    <t>Conditions individuelles</t>
  </si>
  <si>
    <t>Paires</t>
  </si>
  <si>
    <t>Points_Elo</t>
  </si>
  <si>
    <t>Joueur_01</t>
  </si>
  <si>
    <t>Joueur_02</t>
  </si>
  <si>
    <r>
      <rPr>
        <b/>
        <sz val="16"/>
        <color theme="0"/>
        <rFont val="Calibri"/>
        <family val="2"/>
        <scheme val="minor"/>
      </rPr>
      <t xml:space="preserve">ETAPE 2 
</t>
    </r>
    <r>
      <rPr>
        <b/>
        <sz val="12"/>
        <color theme="0"/>
        <rFont val="Calibri"/>
        <family val="2"/>
        <scheme val="minor"/>
      </rPr>
      <t xml:space="preserve"> I</t>
    </r>
    <r>
      <rPr>
        <sz val="12"/>
        <color theme="0"/>
        <rFont val="Calibri"/>
        <family val="2"/>
        <scheme val="minor"/>
      </rPr>
      <t>nformations sur les joureurs.euses à compléter.</t>
    </r>
  </si>
  <si>
    <t>Nom</t>
  </si>
  <si>
    <t>Prénom</t>
  </si>
  <si>
    <t>Joueur_03</t>
  </si>
  <si>
    <t>Joueur_04</t>
  </si>
  <si>
    <t>Joueur_05</t>
  </si>
  <si>
    <t>Joueur_06</t>
  </si>
  <si>
    <t>Joueur_07</t>
  </si>
  <si>
    <t>Joueur_08</t>
  </si>
  <si>
    <t>Joueur_09</t>
  </si>
  <si>
    <t>Joueur_10</t>
  </si>
  <si>
    <t>Joueur_11</t>
  </si>
  <si>
    <t>Joueur_12</t>
  </si>
  <si>
    <t>Joueur_13</t>
  </si>
  <si>
    <t>Joueur_14</t>
  </si>
  <si>
    <t>Joueur_15</t>
  </si>
  <si>
    <t>Joueur_16</t>
  </si>
  <si>
    <t>Joueur_17</t>
  </si>
  <si>
    <t>Joueur_18</t>
  </si>
  <si>
    <t>Joueur_19</t>
  </si>
  <si>
    <t>Joueur_20</t>
  </si>
  <si>
    <t>TOURNOIS</t>
  </si>
  <si>
    <t>points de l'équipe</t>
  </si>
  <si>
    <t>Genre</t>
  </si>
  <si>
    <r>
      <t xml:space="preserve">Priorité
</t>
    </r>
    <r>
      <rPr>
        <b/>
        <sz val="12"/>
        <color theme="0"/>
        <rFont val="Aptos Narrow"/>
        <family val="2"/>
      </rPr>
      <t>∑</t>
    </r>
    <r>
      <rPr>
        <b/>
        <sz val="12"/>
        <color theme="0"/>
        <rFont val="Calibri"/>
        <family val="2"/>
      </rPr>
      <t xml:space="preserve"> points de l'équipe</t>
    </r>
  </si>
  <si>
    <t>WD50</t>
  </si>
  <si>
    <t>♀</t>
  </si>
  <si>
    <t>WD100</t>
  </si>
  <si>
    <t>WD200</t>
  </si>
  <si>
    <t>WD300</t>
  </si>
  <si>
    <t>WD400</t>
  </si>
  <si>
    <t>∞</t>
  </si>
  <si>
    <t>WD500</t>
  </si>
  <si>
    <t>MD100</t>
  </si>
  <si>
    <t>♂</t>
  </si>
  <si>
    <t>MD200</t>
  </si>
  <si>
    <t>MD400</t>
  </si>
  <si>
    <t>MD500</t>
  </si>
  <si>
    <t>♂ ou ♀</t>
  </si>
  <si>
    <t>MD700</t>
  </si>
  <si>
    <t>MD1000</t>
  </si>
  <si>
    <t>Mx100</t>
  </si>
  <si>
    <t>♂ et ♀</t>
  </si>
  <si>
    <t>Mx200</t>
  </si>
  <si>
    <t>Mx300</t>
  </si>
  <si>
    <t>Mx400</t>
  </si>
  <si>
    <t>MxOPEN</t>
  </si>
  <si>
    <t>MD+35 I</t>
  </si>
  <si>
    <t>MD+35 II</t>
  </si>
  <si>
    <t>MD+35 III</t>
  </si>
  <si>
    <t>MD+45 I</t>
  </si>
  <si>
    <t>MD+45 II</t>
  </si>
  <si>
    <t>MD+45 III</t>
  </si>
  <si>
    <t>MD+50</t>
  </si>
  <si>
    <t>MD+55</t>
  </si>
  <si>
    <t>MD+60</t>
  </si>
  <si>
    <t>WD+30 I</t>
  </si>
  <si>
    <t xml:space="preserve"> ♀</t>
  </si>
  <si>
    <t>WD+30 II</t>
  </si>
  <si>
    <t>WD+30 III</t>
  </si>
  <si>
    <t>WD+35 I</t>
  </si>
  <si>
    <t>WD+35 II</t>
  </si>
  <si>
    <t>WD+35 III</t>
  </si>
  <si>
    <t>WD+40</t>
  </si>
  <si>
    <t>WD+45</t>
  </si>
  <si>
    <t>WD+50</t>
  </si>
  <si>
    <t>YD-12</t>
  </si>
  <si>
    <t>YWD-12</t>
  </si>
  <si>
    <t>YD-14</t>
  </si>
  <si>
    <t>YWD-14</t>
  </si>
  <si>
    <t>YD-16</t>
  </si>
  <si>
    <t>YD-18</t>
  </si>
  <si>
    <t>YWD-18</t>
  </si>
  <si>
    <t>INTERCLUBS</t>
  </si>
  <si>
    <t>CATEGORIE</t>
  </si>
  <si>
    <t>INTEREQUIPES</t>
  </si>
  <si>
    <t>DAMES</t>
  </si>
  <si>
    <t>SENIOR+</t>
  </si>
  <si>
    <t>Condition
de Genre</t>
  </si>
  <si>
    <t>Catégorie</t>
  </si>
  <si>
    <t>Type de Compétition</t>
  </si>
  <si>
    <t>Référence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</si>
  <si>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</si>
  <si>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</si>
  <si>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</si>
  <si>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</si>
  <si>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</si>
  <si>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</si>
  <si>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</si>
  <si>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</si>
  <si>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</si>
  <si>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</si>
  <si>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Tournois_WD</t>
  </si>
  <si>
    <t>Tournois_MD</t>
  </si>
  <si>
    <t>Tournois_Mx</t>
  </si>
  <si>
    <t>Tournois_Vet</t>
  </si>
  <si>
    <t>Tournois_YD</t>
  </si>
  <si>
    <t>Interclubs</t>
  </si>
  <si>
    <t>Interclubs_WD</t>
  </si>
  <si>
    <t>Interclubs_MD</t>
  </si>
  <si>
    <t>Interclubs_YD</t>
  </si>
  <si>
    <t>InterEquipes_WD</t>
  </si>
  <si>
    <t>InterEquipes_MD</t>
  </si>
  <si>
    <t>InterEquipes_Mx</t>
  </si>
  <si>
    <t>InterEquipes_YD</t>
  </si>
  <si>
    <t>InterEquipes_Vet</t>
  </si>
  <si>
    <t>pas de règle</t>
  </si>
  <si>
    <t>COMPLETEZ UNIQUEMENT LES CELLULES EN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</si>
</sst>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B5394"/>
      <name val="Calibri"/>
      <family val="2"/>
      <scheme val="minor"/>
    </font>
    <font>
      <b/>
      <sz val="10"/>
      <color rgb="FF0B5394"/>
      <name val="Calibri"/>
      <family val="2"/>
      <scheme val="minor"/>
    </font>
    <font>
      <b/>
      <sz val="8"/>
      <color rgb="FF0B539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Aptos Narrow"/>
      <family val="2"/>
    </font>
    <font>
      <b/>
      <sz val="12"/>
      <color theme="0"/>
      <name val="Calibri"/>
      <family val="2"/>
    </font>
    <font>
      <b/>
      <sz val="7.2"/>
      <color theme="0"/>
      <name val="Calibri"/>
      <family val="2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4" borderId="39" xfId="0" applyFont="1" applyFill="1" applyBorder="1" applyAlignment="1" applyProtection="1">
      <alignment horizontal="right" vertical="center" wrapText="1"/>
      <protection locked="0"/>
    </xf>
    <xf numFmtId="0" fontId="3" fillId="4" borderId="40" xfId="0" applyFont="1" applyFill="1" applyBorder="1" applyAlignment="1" applyProtection="1">
      <alignment horizontal="right" vertical="center" wrapText="1"/>
      <protection locked="0"/>
    </xf>
    <xf numFmtId="0" fontId="3" fillId="4" borderId="41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 textRotation="180" wrapText="1"/>
    </xf>
    <xf numFmtId="49" fontId="8" fillId="2" borderId="45" xfId="0" applyNumberFormat="1" applyFont="1" applyFill="1" applyBorder="1" applyAlignment="1">
      <alignment horizontal="center" vertical="center" textRotation="180"/>
    </xf>
    <xf numFmtId="49" fontId="8" fillId="2" borderId="46" xfId="0" applyNumberFormat="1" applyFont="1" applyFill="1" applyBorder="1" applyAlignment="1">
      <alignment horizontal="center" vertical="center" textRotation="180"/>
    </xf>
    <xf numFmtId="0" fontId="2" fillId="2" borderId="29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/>
    <xf numFmtId="0" fontId="2" fillId="2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 indent="1"/>
    </xf>
    <xf numFmtId="0" fontId="2" fillId="2" borderId="30" xfId="0" applyFont="1" applyFill="1" applyBorder="1" applyAlignment="1">
      <alignment horizontal="right" vertical="center" indent="1"/>
    </xf>
    <xf numFmtId="0" fontId="2" fillId="2" borderId="32" xfId="0" applyFont="1" applyFill="1" applyBorder="1" applyAlignment="1">
      <alignment horizontal="right" vertical="center" indent="1"/>
    </xf>
    <xf numFmtId="0" fontId="2" fillId="2" borderId="3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1">
    <cellStyle name="Normal" xfId="0" builtinId="0"/>
  </cellStyles>
  <dxfs count="21"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border outline="0">
        <left style="thin">
          <color theme="0"/>
        </left>
        <right style="thin">
          <color theme="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protection locked="1" hidden="0"/>
    </dxf>
    <dxf>
      <protection locked="1" hidden="0"/>
    </dxf>
  </dxfs>
  <tableStyles count="0" defaultTableStyle="TableStyleMedium2" defaultPivotStyle="PivotStyleLight16"/>
  <colors>
    <mruColors>
      <color rgb="FF0B5394"/>
      <color rgb="FFF82E0C"/>
      <color rgb="FFFA565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8D5E3-3019-4488-8B9B-FF8FFB1E7A25}" name="Tableau2" displayName="Tableau2" ref="B4:K92" totalsRowShown="0" headerRowDxfId="20" dataDxfId="19" tableBorderDxfId="18">
  <autoFilter ref="B4:K92" xr:uid="{78F8D5E3-3019-4488-8B9B-FF8FFB1E7A25}"/>
  <tableColumns count="10">
    <tableColumn id="1" xr3:uid="{BCC7DEB2-E14D-421C-9D95-5C7BC1546122}" name="Colonne1" dataDxfId="17"/>
    <tableColumn id="2" xr3:uid="{F272A868-E41E-44B0-9002-AD7BFD00953A}" name="Colonne2" dataDxfId="16"/>
    <tableColumn id="3" xr3:uid="{743D29A9-FA5C-4E15-AF5A-310C7B2FEBAF}" name="Colonne3" dataDxfId="15"/>
    <tableColumn id="4" xr3:uid="{92EC2842-C2AE-420D-A7AC-A6E15374F3D1}" name="Colonne4" dataDxfId="14"/>
    <tableColumn id="5" xr3:uid="{37541131-CBBA-4CC7-8263-E7BDB48BD8E8}" name="Colonne5" dataDxfId="13"/>
    <tableColumn id="6" xr3:uid="{86879884-1112-421C-9696-42113D790056}" name="Colonne6" dataDxfId="12"/>
    <tableColumn id="7" xr3:uid="{7F288C65-400D-4CBB-9D05-DCBD897F00C3}" name="Colonne7" dataDxfId="11"/>
    <tableColumn id="8" xr3:uid="{D2CFAE0C-6209-438D-9917-EDC98C059471}" name="Colonne8" dataDxfId="10"/>
    <tableColumn id="9" xr3:uid="{62708DDC-79FB-46D1-B4FF-53CF39298ED8}" name="Colonne9" dataDxfId="9"/>
    <tableColumn id="10" xr3:uid="{0FD4C044-959D-4EC7-AE2C-22CA0C65704B}" name="Colonne10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A3" zoomScaleNormal="100" zoomScaleSheetLayoutView="70" workbookViewId="0">
      <selection activeCell="A21" sqref="A21"/>
    </sheetView>
  </sheetViews>
  <sheetFormatPr baseColWidth="10" defaultColWidth="8.6640625" defaultRowHeight="15" x14ac:dyDescent="0.2"/>
  <cols>
    <col min="1" max="1" width="30.6640625" customWidth="1"/>
    <col min="2" max="3" width="15.6640625" customWidth="1"/>
    <col min="4" max="10" width="20.6640625" customWidth="1"/>
  </cols>
  <sheetData>
    <row r="1" spans="1:10" ht="32.75" hidden="1" customHeight="1" x14ac:dyDescent="0.2">
      <c r="A1" t="str" cm="1">
        <f t="array" ref="A1">_xlfn.XLOOKUP(B6&amp;B7,Resumé!N5:N17&amp;Resumé!M5:M17,Resumé!O5:O17,"vide")</f>
        <v>vide</v>
      </c>
      <c r="B1" t="s">
        <v>0</v>
      </c>
      <c r="C1" t="s">
        <v>1</v>
      </c>
      <c r="D1" t="s">
        <v>2</v>
      </c>
    </row>
    <row r="2" spans="1:10" ht="30" hidden="1" customHeight="1" x14ac:dyDescent="0.2"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10" ht="30" customHeight="1" x14ac:dyDescent="0.2">
      <c r="A3" s="86" t="s">
        <v>136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customHeight="1" thickBot="1" x14ac:dyDescent="0.25"/>
    <row r="5" spans="1:10" ht="30" customHeight="1" thickTop="1" thickBot="1" x14ac:dyDescent="0.3">
      <c r="A5" s="52" t="s">
        <v>8</v>
      </c>
      <c r="B5" s="53"/>
      <c r="D5" s="61" t="s">
        <v>9</v>
      </c>
      <c r="E5" s="62"/>
      <c r="F5" s="63"/>
      <c r="G5" s="63"/>
      <c r="H5" s="63"/>
      <c r="I5" s="63"/>
      <c r="J5" s="64"/>
    </row>
    <row r="6" spans="1:10" s="16" customFormat="1" ht="20" customHeight="1" x14ac:dyDescent="0.2">
      <c r="A6" s="34" t="s">
        <v>10</v>
      </c>
      <c r="B6" s="37"/>
      <c r="D6" s="67" t="str">
        <f>IF(ISBLANK(B6),"",B6)</f>
        <v/>
      </c>
      <c r="E6" s="68"/>
      <c r="F6" s="69"/>
      <c r="G6" s="75" t="str">
        <f>IF(ISBLANK(B7),"",B7)</f>
        <v/>
      </c>
      <c r="H6" s="75"/>
      <c r="I6" s="75"/>
      <c r="J6" s="51"/>
    </row>
    <row r="7" spans="1:10" s="16" customFormat="1" ht="20" customHeight="1" x14ac:dyDescent="0.2">
      <c r="A7" s="35" t="s">
        <v>11</v>
      </c>
      <c r="B7" s="38"/>
      <c r="D7" s="70" t="str">
        <f>IF(ISBLANK(B8),"",B8)</f>
        <v/>
      </c>
      <c r="E7" s="72" t="s">
        <v>12</v>
      </c>
      <c r="F7" s="73"/>
      <c r="G7" s="74" t="s">
        <v>13</v>
      </c>
      <c r="H7" s="74"/>
      <c r="I7" s="46" t="s">
        <v>14</v>
      </c>
      <c r="J7" s="46" t="s">
        <v>15</v>
      </c>
    </row>
    <row r="8" spans="1:10" s="16" customFormat="1" ht="20" customHeight="1" thickBot="1" x14ac:dyDescent="0.25">
      <c r="A8" s="36" t="s">
        <v>16</v>
      </c>
      <c r="B8" s="39"/>
      <c r="D8" s="71"/>
      <c r="E8" s="17" t="s">
        <v>18</v>
      </c>
      <c r="F8" s="18" t="s">
        <v>19</v>
      </c>
      <c r="G8" s="19" t="s">
        <v>18</v>
      </c>
      <c r="H8" s="47" t="s">
        <v>19</v>
      </c>
      <c r="I8" s="50" t="s">
        <v>20</v>
      </c>
      <c r="J8" s="47" t="s">
        <v>21</v>
      </c>
    </row>
    <row r="9" spans="1:10" ht="20" customHeight="1" thickTop="1" thickBot="1" x14ac:dyDescent="0.25">
      <c r="D9" s="21" t="str" cm="1">
        <f t="array" ref="D9">_xlfn.XLOOKUP($B$6&amp;$B$7&amp;$B$8,Tableau2[Colonne8]&amp;Tableau2[Colonne7]&amp;Tableau2[Colonne1],Tableau2[Colonne1],"")</f>
        <v/>
      </c>
      <c r="E9" s="22" t="str" cm="1">
        <f t="array" ref="E9">_xlfn.XLOOKUP($B$6&amp;$B$7&amp;$B$8,Tableau2[Colonne8]&amp;Tableau2[Colonne7]&amp;Tableau2[Colonne1],Tableau2[Colonne2],"")</f>
        <v/>
      </c>
      <c r="F9" s="22" t="str" cm="1">
        <f t="array" ref="F9">_xlfn.XLOOKUP($B$6&amp;$B$7&amp;$B$8,Tableau2[Colonne8]&amp;Tableau2[Colonne7]&amp;Tableau2[Colonne1],Tableau2[Colonne3],"")</f>
        <v/>
      </c>
      <c r="G9" s="22" t="str" cm="1">
        <f t="array" ref="G9">_xlfn.XLOOKUP($B$6&amp;$B$7&amp;$B$8,Tableau2[Colonne8]&amp;Tableau2[Colonne7]&amp;Tableau2[Colonne1],Tableau2[Colonne4],"")</f>
        <v/>
      </c>
      <c r="H9" s="22" t="str" cm="1">
        <f t="array" ref="H9">_xlfn.XLOOKUP($B$6&amp;$B$7&amp;$B$8,Tableau2[Colonne8]&amp;Tableau2[Colonne7]&amp;Tableau2[Colonne1],Tableau2[Colonne5],"")</f>
        <v/>
      </c>
      <c r="I9" s="2" t="str" cm="1">
        <f t="array" ref="I9">_xlfn.XLOOKUP($B$6&amp;$B$7&amp;$B$8,Tableau2[Colonne8]&amp;Tableau2[Colonne7]&amp;Tableau2[Colonne1],Tableau2[Colonne10],"")</f>
        <v/>
      </c>
      <c r="J9" s="48" t="str" cm="1">
        <f t="array" ref="J9">_xlfn.XLOOKUP($B$6&amp;$B$7&amp;$B$8,Tableau2[Colonne8]&amp;Tableau2[Colonne7]&amp;Tableau2[Colonne1],Tableau2[Colonne6],"")</f>
        <v/>
      </c>
    </row>
    <row r="10" spans="1:10" ht="20" customHeight="1" thickTop="1" thickBot="1" x14ac:dyDescent="0.25">
      <c r="H10" s="3"/>
    </row>
    <row r="11" spans="1:10" ht="20" customHeight="1" thickTop="1" x14ac:dyDescent="0.2">
      <c r="B11" s="54" t="s">
        <v>22</v>
      </c>
      <c r="C11" s="57" t="s">
        <v>23</v>
      </c>
      <c r="D11" s="58"/>
      <c r="E11" s="59" t="s">
        <v>12</v>
      </c>
      <c r="F11" s="60"/>
      <c r="G11" s="65" t="s">
        <v>24</v>
      </c>
      <c r="H11" s="66"/>
      <c r="I11" s="27" t="s">
        <v>14</v>
      </c>
    </row>
    <row r="12" spans="1:10" ht="20" customHeight="1" thickBot="1" x14ac:dyDescent="0.25">
      <c r="B12" s="55"/>
      <c r="C12" s="28" t="s">
        <v>25</v>
      </c>
      <c r="D12" s="18" t="s">
        <v>26</v>
      </c>
      <c r="E12" s="19" t="s">
        <v>18</v>
      </c>
      <c r="F12" s="17" t="s">
        <v>19</v>
      </c>
      <c r="G12" s="17" t="s">
        <v>18</v>
      </c>
      <c r="H12" s="47" t="s">
        <v>19</v>
      </c>
      <c r="I12" s="49" t="s">
        <v>20</v>
      </c>
    </row>
    <row r="13" spans="1:10" ht="20" customHeight="1" x14ac:dyDescent="0.2">
      <c r="B13" s="55"/>
      <c r="C13" s="26"/>
      <c r="D13" s="13" t="str">
        <f t="shared" ref="D13:D20" si="0">_xlfn.XLOOKUP(C13,Joueurs,$F$22:$F$42)</f>
        <v>Points_Elo</v>
      </c>
      <c r="E13" s="31" t="str">
        <f>IF(ISBLANK($C13),"",IF(SUM($D$13:$D$14)&gt;=$E$9,"OK","NOK"))</f>
        <v/>
      </c>
      <c r="F13" s="2" t="str">
        <f>IF(ISBLANK($C13),"",IF(SUM($D$13:$D$14)&lt;=$F$9,"OK","NOK"))</f>
        <v/>
      </c>
      <c r="G13" s="2" t="str">
        <f t="shared" ref="G13:G20" si="1">IF(ISBLANK($C13),"",IF($D13&gt;=$G$9,"OK","NOK"))</f>
        <v/>
      </c>
      <c r="H13" s="12" t="str">
        <f t="shared" ref="H13:H20" si="2">IF(ISBLANK($C13),"",IF($D13&lt;=$H$9,"OK","NOK"))</f>
        <v/>
      </c>
      <c r="I13" s="31" t="str">
        <f>IF(ISBLANK($C13),"",IF($I$9="pas de règle",$I$9,IF(SUM($D$13:$D$14)&gt;=$I$9,"Prioritaire","Non-prioritaire")))</f>
        <v/>
      </c>
    </row>
    <row r="14" spans="1:10" ht="20" customHeight="1" thickBot="1" x14ac:dyDescent="0.25">
      <c r="B14" s="55"/>
      <c r="C14" s="15"/>
      <c r="D14" s="10" t="str">
        <f t="shared" si="0"/>
        <v>Points_Elo</v>
      </c>
      <c r="E14" s="32" t="str">
        <f>IF(ISBLANK($C14),"",IF(SUM($D$13:$D$14)&gt;=$E$9,"OK","NOK"))</f>
        <v/>
      </c>
      <c r="F14" s="9" t="str">
        <f>IF(ISBLANK($C14),"",IF(SUM($D$13:$D$14)&lt;=$F$9,"OK","NOK"))</f>
        <v/>
      </c>
      <c r="G14" s="9" t="str">
        <f t="shared" si="1"/>
        <v/>
      </c>
      <c r="H14" s="11" t="str">
        <f t="shared" si="2"/>
        <v/>
      </c>
      <c r="I14" s="32" t="str">
        <f>IF(ISBLANK($C14),"",IF($I$9="pas de règle",$I$9,IF(SUM($D$13:$D$14)&gt;=$I$9,"Prioritaire","Non-prioritaire")))</f>
        <v/>
      </c>
    </row>
    <row r="15" spans="1:10" ht="20" customHeight="1" thickTop="1" x14ac:dyDescent="0.2">
      <c r="B15" s="55"/>
      <c r="C15" s="26"/>
      <c r="D15" s="13" t="str">
        <f t="shared" si="0"/>
        <v>Points_Elo</v>
      </c>
      <c r="E15" s="31" t="str">
        <f>IF(ISBLANK($C15),"",IF(SUM($D$15:$D$16)&gt;=$E$9,"OK","NOK"))</f>
        <v/>
      </c>
      <c r="F15" s="2" t="str">
        <f>IF(ISBLANK($C15),"",IF(SUM($D$15:$D$16)&lt;=$F$9,"OK","NOK"))</f>
        <v/>
      </c>
      <c r="G15" s="2" t="str">
        <f t="shared" si="1"/>
        <v/>
      </c>
      <c r="H15" s="2" t="str">
        <f t="shared" si="2"/>
        <v/>
      </c>
      <c r="I15" s="31" t="str">
        <f>IF(ISBLANK($C15),"",IF($I$9="pas de règle",$I$9,IF(SUM($D$15:$D$16)&gt;=$I$9,"Prioritaire","Non-prioritaire")))</f>
        <v/>
      </c>
    </row>
    <row r="16" spans="1:10" ht="20" customHeight="1" thickBot="1" x14ac:dyDescent="0.25">
      <c r="B16" s="55"/>
      <c r="C16" s="15"/>
      <c r="D16" s="10" t="str">
        <f t="shared" si="0"/>
        <v>Points_Elo</v>
      </c>
      <c r="E16" s="32" t="str">
        <f>IF(ISBLANK($C16),"",IF(SUM($D$15:$D$16)&gt;=$E$9,"OK","NOK"))</f>
        <v/>
      </c>
      <c r="F16" s="9" t="str">
        <f>IF(ISBLANK($C16),"",IF(SUM($D$15:$D$16)&lt;=$F$9,"OK","NOK"))</f>
        <v/>
      </c>
      <c r="G16" s="9" t="str">
        <f t="shared" si="1"/>
        <v/>
      </c>
      <c r="H16" s="9" t="str">
        <f t="shared" si="2"/>
        <v/>
      </c>
      <c r="I16" s="32" t="str">
        <f>IF(ISBLANK($C16),"",IF($I$9="pas de règle",$I$9,IF(SUM($D$15:$D$16)&gt;=$I$9,"Prioritaire","Non-prioritaire")))</f>
        <v/>
      </c>
    </row>
    <row r="17" spans="2:9" ht="20" customHeight="1" thickTop="1" x14ac:dyDescent="0.2">
      <c r="B17" s="55"/>
      <c r="C17" s="26"/>
      <c r="D17" s="13" t="str">
        <f t="shared" si="0"/>
        <v>Points_Elo</v>
      </c>
      <c r="E17" s="31" t="str">
        <f>IF(ISBLANK($C17),"",IF(SUM($D$17:$D$18)&gt;=$E$9,"OK","NOK"))</f>
        <v/>
      </c>
      <c r="F17" s="2" t="str">
        <f>IF(ISBLANK($C17),"",IF(SUM($D$15:$D$16)&lt;=$F$9,"OK","NOK"))</f>
        <v/>
      </c>
      <c r="G17" s="2" t="str">
        <f t="shared" si="1"/>
        <v/>
      </c>
      <c r="H17" s="2" t="str">
        <f t="shared" si="2"/>
        <v/>
      </c>
      <c r="I17" s="31" t="str">
        <f>IF(ISBLANK($C17),"",IF($I$9="pas de règle",$I$9,IF(SUM($D$17:$D$18)&gt;=$I$9,"Prioritaire","Non-prioritaire")))</f>
        <v/>
      </c>
    </row>
    <row r="18" spans="2:9" ht="20" customHeight="1" thickBot="1" x14ac:dyDescent="0.25">
      <c r="B18" s="55"/>
      <c r="C18" s="15"/>
      <c r="D18" s="10" t="str">
        <f t="shared" si="0"/>
        <v>Points_Elo</v>
      </c>
      <c r="E18" s="32" t="str">
        <f>IF(ISBLANK($C18),"",IF(SUM($D$17:$D$18)&gt;=$E$9,"OK","NOK"))</f>
        <v/>
      </c>
      <c r="F18" s="9" t="str">
        <f>IF(ISBLANK($C18),"",IF(SUM($D$17:$D$18)&lt;=$F$9,"OK","NOK"))</f>
        <v/>
      </c>
      <c r="G18" s="9" t="str">
        <f t="shared" si="1"/>
        <v/>
      </c>
      <c r="H18" s="9" t="str">
        <f t="shared" si="2"/>
        <v/>
      </c>
      <c r="I18" s="32" t="str">
        <f>IF(ISBLANK($C18),"",IF($I$9="pas de règle",$I$9,IF(SUM($D$17:$D$18)&gt;=$E$9,"Prioritaire","Non-prioritaire")))</f>
        <v/>
      </c>
    </row>
    <row r="19" spans="2:9" ht="20" customHeight="1" thickTop="1" x14ac:dyDescent="0.2">
      <c r="B19" s="55"/>
      <c r="C19" s="26"/>
      <c r="D19" s="13" t="str">
        <f t="shared" si="0"/>
        <v>Points_Elo</v>
      </c>
      <c r="E19" s="31" t="str">
        <f>IF(ISBLANK($C19),"",IF(SUM($D$19:$D$20)&gt;=$E$9,"OK","NOK"))</f>
        <v/>
      </c>
      <c r="F19" s="2" t="str">
        <f>IF(ISBLANK($C19),"",IF(SUM($D$19:$D$20)&lt;=$F$9,"OK","NOK"))</f>
        <v/>
      </c>
      <c r="G19" s="2" t="str">
        <f t="shared" si="1"/>
        <v/>
      </c>
      <c r="H19" s="2" t="str">
        <f t="shared" si="2"/>
        <v/>
      </c>
      <c r="I19" s="31" t="str">
        <f>IF(ISBLANK($C19),"",IF($I$9="pas de règle",$I$9,IF(SUM($D$19:$D$20)&gt;=$I$9,"Prioritaire","Non-prioritaire")))</f>
        <v/>
      </c>
    </row>
    <row r="20" spans="2:9" ht="20" customHeight="1" thickBot="1" x14ac:dyDescent="0.25">
      <c r="B20" s="55"/>
      <c r="C20" s="15"/>
      <c r="D20" s="14" t="str">
        <f t="shared" si="0"/>
        <v>Points_Elo</v>
      </c>
      <c r="E20" s="33" t="str">
        <f>IF(ISBLANK($C20),"",IF(SUM($D$19:$D$20)&gt;=$E$9,"OK","NOK"))</f>
        <v/>
      </c>
      <c r="F20" s="23" t="str">
        <f>IF(ISBLANK($C20),"",IF(SUM($D$19:$D$20)&lt;=$F$9,"OK","NOK"))</f>
        <v/>
      </c>
      <c r="G20" s="23" t="str">
        <f t="shared" si="1"/>
        <v/>
      </c>
      <c r="H20" s="23" t="str">
        <f t="shared" si="2"/>
        <v/>
      </c>
      <c r="I20" s="33" t="str">
        <f>IF(ISBLANK($C20),"",IF($I$9="pas de règle",$I$9,IF(SUM($D$19:$D$20)&gt;=$I$9,"Prioritaire","Non-prioritaire")))</f>
        <v/>
      </c>
    </row>
    <row r="21" spans="2:9" ht="17" thickTop="1" thickBot="1" x14ac:dyDescent="0.25">
      <c r="G21" s="3"/>
    </row>
    <row r="22" spans="2:9" ht="18" thickTop="1" thickBot="1" x14ac:dyDescent="0.25">
      <c r="B22" s="54" t="s">
        <v>29</v>
      </c>
      <c r="C22" s="44"/>
      <c r="D22" s="29" t="s">
        <v>30</v>
      </c>
      <c r="E22" s="29" t="s">
        <v>31</v>
      </c>
      <c r="F22" s="29" t="s">
        <v>26</v>
      </c>
      <c r="G22" s="29" t="s">
        <v>18</v>
      </c>
      <c r="H22" s="30" t="s">
        <v>19</v>
      </c>
    </row>
    <row r="23" spans="2:9" ht="17" x14ac:dyDescent="0.2">
      <c r="B23" s="55"/>
      <c r="C23" s="45" t="s">
        <v>27</v>
      </c>
      <c r="D23" s="20"/>
      <c r="E23" s="20"/>
      <c r="F23" s="20"/>
      <c r="G23" s="2" t="str">
        <f>IF(ISBLANK($F23),"",IF($F23&gt;=$G$9,"OK","NOK"))</f>
        <v/>
      </c>
      <c r="H23" s="12" t="str">
        <f>IF(ISBLANK($F23),"",IF($F23&lt;=$H$9,"OK","NOK"))</f>
        <v/>
      </c>
    </row>
    <row r="24" spans="2:9" ht="17" x14ac:dyDescent="0.2">
      <c r="B24" s="55"/>
      <c r="C24" s="45" t="s">
        <v>28</v>
      </c>
      <c r="D24" s="20"/>
      <c r="E24" s="20"/>
      <c r="F24" s="20"/>
      <c r="G24" s="24" t="str">
        <f t="shared" ref="G24:G42" si="3">IF(ISBLANK($F24),"",IF($F24&gt;=$G$9,"OK","NOK"))</f>
        <v/>
      </c>
      <c r="H24" s="25" t="str">
        <f t="shared" ref="H24:H42" si="4">IF(ISBLANK($F24),"",IF($F24&lt;=$H$9,"OK","NOK"))</f>
        <v/>
      </c>
    </row>
    <row r="25" spans="2:9" ht="18" thickBot="1" x14ac:dyDescent="0.25">
      <c r="B25" s="55"/>
      <c r="C25" s="45" t="s">
        <v>32</v>
      </c>
      <c r="D25" s="20"/>
      <c r="E25" s="20"/>
      <c r="F25" s="20"/>
      <c r="G25" s="24" t="str">
        <f t="shared" si="3"/>
        <v/>
      </c>
      <c r="H25" s="25" t="str">
        <f t="shared" si="4"/>
        <v/>
      </c>
    </row>
    <row r="26" spans="2:9" ht="18" thickBot="1" x14ac:dyDescent="0.25">
      <c r="B26" s="55"/>
      <c r="C26" s="45" t="s">
        <v>33</v>
      </c>
      <c r="D26" s="20"/>
      <c r="E26" s="20"/>
      <c r="F26" s="20"/>
      <c r="G26" s="24" t="str">
        <f t="shared" si="3"/>
        <v/>
      </c>
      <c r="H26" s="25" t="str">
        <f t="shared" si="4"/>
        <v/>
      </c>
    </row>
    <row r="27" spans="2:9" ht="18" thickBot="1" x14ac:dyDescent="0.25">
      <c r="B27" s="55"/>
      <c r="C27" s="45" t="s">
        <v>34</v>
      </c>
      <c r="D27" s="20"/>
      <c r="E27" s="20"/>
      <c r="F27" s="20"/>
      <c r="G27" s="24" t="str">
        <f t="shared" si="3"/>
        <v/>
      </c>
      <c r="H27" s="25" t="str">
        <f t="shared" si="4"/>
        <v/>
      </c>
    </row>
    <row r="28" spans="2:9" ht="18" thickBot="1" x14ac:dyDescent="0.25">
      <c r="B28" s="55"/>
      <c r="C28" s="45" t="s">
        <v>35</v>
      </c>
      <c r="D28" s="20"/>
      <c r="E28" s="20"/>
      <c r="F28" s="20"/>
      <c r="G28" s="24" t="str">
        <f t="shared" si="3"/>
        <v/>
      </c>
      <c r="H28" s="25" t="str">
        <f t="shared" si="4"/>
        <v/>
      </c>
    </row>
    <row r="29" spans="2:9" ht="18" thickBot="1" x14ac:dyDescent="0.25">
      <c r="B29" s="55"/>
      <c r="C29" s="45" t="s">
        <v>36</v>
      </c>
      <c r="D29" s="20"/>
      <c r="E29" s="20"/>
      <c r="F29" s="20"/>
      <c r="G29" s="24" t="str">
        <f t="shared" si="3"/>
        <v/>
      </c>
      <c r="H29" s="25" t="str">
        <f t="shared" si="4"/>
        <v/>
      </c>
    </row>
    <row r="30" spans="2:9" ht="18" thickBot="1" x14ac:dyDescent="0.25">
      <c r="B30" s="55"/>
      <c r="C30" s="45" t="s">
        <v>37</v>
      </c>
      <c r="D30" s="20"/>
      <c r="E30" s="20"/>
      <c r="F30" s="20"/>
      <c r="G30" s="24" t="str">
        <f t="shared" si="3"/>
        <v/>
      </c>
      <c r="H30" s="25" t="str">
        <f t="shared" si="4"/>
        <v/>
      </c>
    </row>
    <row r="31" spans="2:9" ht="18" thickBot="1" x14ac:dyDescent="0.25">
      <c r="B31" s="55"/>
      <c r="C31" s="45" t="s">
        <v>38</v>
      </c>
      <c r="D31" s="20"/>
      <c r="E31" s="20"/>
      <c r="F31" s="20"/>
      <c r="G31" s="24" t="str">
        <f t="shared" si="3"/>
        <v/>
      </c>
      <c r="H31" s="25" t="str">
        <f t="shared" si="4"/>
        <v/>
      </c>
    </row>
    <row r="32" spans="2:9" ht="18" thickBot="1" x14ac:dyDescent="0.25">
      <c r="B32" s="55"/>
      <c r="C32" s="45" t="s">
        <v>39</v>
      </c>
      <c r="D32" s="20"/>
      <c r="E32" s="20"/>
      <c r="F32" s="20"/>
      <c r="G32" s="24" t="str">
        <f t="shared" si="3"/>
        <v/>
      </c>
      <c r="H32" s="25" t="str">
        <f t="shared" si="4"/>
        <v/>
      </c>
    </row>
    <row r="33" spans="2:8" ht="18" thickBot="1" x14ac:dyDescent="0.25">
      <c r="B33" s="55"/>
      <c r="C33" s="45" t="s">
        <v>40</v>
      </c>
      <c r="D33" s="20"/>
      <c r="E33" s="20"/>
      <c r="F33" s="20"/>
      <c r="G33" s="24" t="str">
        <f t="shared" si="3"/>
        <v/>
      </c>
      <c r="H33" s="25" t="str">
        <f t="shared" si="4"/>
        <v/>
      </c>
    </row>
    <row r="34" spans="2:8" ht="18" thickBot="1" x14ac:dyDescent="0.25">
      <c r="B34" s="55"/>
      <c r="C34" s="45" t="s">
        <v>41</v>
      </c>
      <c r="D34" s="20"/>
      <c r="E34" s="20"/>
      <c r="F34" s="20"/>
      <c r="G34" s="24" t="str">
        <f t="shared" si="3"/>
        <v/>
      </c>
      <c r="H34" s="25" t="str">
        <f t="shared" si="4"/>
        <v/>
      </c>
    </row>
    <row r="35" spans="2:8" ht="18" thickBot="1" x14ac:dyDescent="0.25">
      <c r="B35" s="55"/>
      <c r="C35" s="45" t="s">
        <v>42</v>
      </c>
      <c r="D35" s="20"/>
      <c r="E35" s="20"/>
      <c r="F35" s="20"/>
      <c r="G35" s="24" t="str">
        <f t="shared" si="3"/>
        <v/>
      </c>
      <c r="H35" s="25" t="str">
        <f t="shared" si="4"/>
        <v/>
      </c>
    </row>
    <row r="36" spans="2:8" ht="18" thickBot="1" x14ac:dyDescent="0.25">
      <c r="B36" s="55"/>
      <c r="C36" s="45" t="s">
        <v>43</v>
      </c>
      <c r="D36" s="20"/>
      <c r="E36" s="20"/>
      <c r="F36" s="20"/>
      <c r="G36" s="24" t="str">
        <f t="shared" si="3"/>
        <v/>
      </c>
      <c r="H36" s="25" t="str">
        <f t="shared" si="4"/>
        <v/>
      </c>
    </row>
    <row r="37" spans="2:8" ht="18" thickBot="1" x14ac:dyDescent="0.25">
      <c r="B37" s="55"/>
      <c r="C37" s="45" t="s">
        <v>44</v>
      </c>
      <c r="D37" s="20"/>
      <c r="E37" s="20"/>
      <c r="F37" s="20"/>
      <c r="G37" s="24" t="str">
        <f t="shared" si="3"/>
        <v/>
      </c>
      <c r="H37" s="25" t="str">
        <f t="shared" si="4"/>
        <v/>
      </c>
    </row>
    <row r="38" spans="2:8" ht="18" thickBot="1" x14ac:dyDescent="0.25">
      <c r="B38" s="55"/>
      <c r="C38" s="45" t="s">
        <v>45</v>
      </c>
      <c r="D38" s="20"/>
      <c r="E38" s="20"/>
      <c r="F38" s="20"/>
      <c r="G38" s="24" t="str">
        <f t="shared" si="3"/>
        <v/>
      </c>
      <c r="H38" s="25" t="str">
        <f t="shared" si="4"/>
        <v/>
      </c>
    </row>
    <row r="39" spans="2:8" ht="18" thickBot="1" x14ac:dyDescent="0.25">
      <c r="B39" s="55"/>
      <c r="C39" s="45" t="s">
        <v>46</v>
      </c>
      <c r="D39" s="20"/>
      <c r="E39" s="20"/>
      <c r="F39" s="20"/>
      <c r="G39" s="24" t="str">
        <f t="shared" si="3"/>
        <v/>
      </c>
      <c r="H39" s="25" t="str">
        <f t="shared" si="4"/>
        <v/>
      </c>
    </row>
    <row r="40" spans="2:8" ht="18" thickBot="1" x14ac:dyDescent="0.25">
      <c r="B40" s="55"/>
      <c r="C40" s="45" t="s">
        <v>47</v>
      </c>
      <c r="D40" s="20"/>
      <c r="E40" s="20"/>
      <c r="F40" s="20"/>
      <c r="G40" s="24" t="str">
        <f t="shared" si="3"/>
        <v/>
      </c>
      <c r="H40" s="25" t="str">
        <f t="shared" si="4"/>
        <v/>
      </c>
    </row>
    <row r="41" spans="2:8" ht="18" thickBot="1" x14ac:dyDescent="0.25">
      <c r="B41" s="55"/>
      <c r="C41" s="45" t="s">
        <v>48</v>
      </c>
      <c r="D41" s="20"/>
      <c r="E41" s="20"/>
      <c r="F41" s="20"/>
      <c r="G41" s="24" t="str">
        <f t="shared" si="3"/>
        <v/>
      </c>
      <c r="H41" s="25" t="str">
        <f t="shared" si="4"/>
        <v/>
      </c>
    </row>
    <row r="42" spans="2:8" ht="18" thickBot="1" x14ac:dyDescent="0.25">
      <c r="B42" s="56"/>
      <c r="C42" s="45" t="s">
        <v>49</v>
      </c>
      <c r="D42" s="20"/>
      <c r="E42" s="20"/>
      <c r="F42" s="20"/>
      <c r="G42" s="24" t="str">
        <f t="shared" si="3"/>
        <v/>
      </c>
      <c r="H42" s="25" t="str">
        <f t="shared" si="4"/>
        <v/>
      </c>
    </row>
    <row r="50" spans="3:4" x14ac:dyDescent="0.2">
      <c r="C50" s="3"/>
      <c r="D50" s="3"/>
    </row>
    <row r="51" spans="3:4" x14ac:dyDescent="0.2">
      <c r="C51" s="3"/>
      <c r="D51" s="3"/>
    </row>
    <row r="54" spans="3:4" ht="14.75" customHeight="1" x14ac:dyDescent="0.2"/>
  </sheetData>
  <sheetProtection algorithmName="SHA-512" hashValue="sPUY+2Bv/bUUnu5KumYatKxBqRft5bu0+a8Lk0oZjMYeTgviKunqI9UTSbvC7nLuwxm8iJjEIwg1HNArNPBF6g==" saltValue="d7kpKlLTdLnscC55NjPLeA==" spinCount="100000" sheet="1" objects="1" scenarios="1"/>
  <mergeCells count="13">
    <mergeCell ref="A3:J3"/>
    <mergeCell ref="A5:B5"/>
    <mergeCell ref="B22:B42"/>
    <mergeCell ref="B11:B20"/>
    <mergeCell ref="C11:D11"/>
    <mergeCell ref="E11:F11"/>
    <mergeCell ref="D5:J5"/>
    <mergeCell ref="G11:H11"/>
    <mergeCell ref="D6:F6"/>
    <mergeCell ref="D7:D8"/>
    <mergeCell ref="E7:F7"/>
    <mergeCell ref="G7:H7"/>
    <mergeCell ref="G6:I6"/>
  </mergeCells>
  <phoneticPr fontId="1" type="noConversion"/>
  <conditionalFormatting sqref="C23:H42">
    <cfRule type="expression" dxfId="7" priority="17">
      <formula>$E23="NOK"</formula>
    </cfRule>
    <cfRule type="expression" dxfId="6" priority="18">
      <formula>$F23="NOK"</formula>
    </cfRule>
    <cfRule type="expression" dxfId="5" priority="19">
      <formula>$G23="NOK"</formula>
    </cfRule>
    <cfRule type="expression" dxfId="4" priority="20">
      <formula>$H23="NOK"</formula>
    </cfRule>
  </conditionalFormatting>
  <conditionalFormatting sqref="C13:I20">
    <cfRule type="expression" dxfId="3" priority="1">
      <formula>$E13="NOK"</formula>
    </cfRule>
    <cfRule type="expression" dxfId="2" priority="2">
      <formula>$F13="NOK"</formula>
    </cfRule>
    <cfRule type="expression" dxfId="1" priority="3">
      <formula>$G13="NOK"</formula>
    </cfRule>
    <cfRule type="expression" dxfId="0" priority="4">
      <formula>$H13="NOK"</formula>
    </cfRule>
  </conditionalFormatting>
  <dataValidations count="4">
    <dataValidation type="list" allowBlank="1" showInputMessage="1" showErrorMessage="1" sqref="B6" xr:uid="{2586E7EF-7337-4856-971A-3CE072F87372}">
      <formula1>$B$1:$E$1</formula1>
    </dataValidation>
    <dataValidation type="list" allowBlank="1" showInputMessage="1" showErrorMessage="1" sqref="B7" xr:uid="{A5D5DBD6-BA7E-4850-8AA7-2A48BB478E21}">
      <formula1>$B$2:$G$2</formula1>
    </dataValidation>
    <dataValidation type="list" allowBlank="1" showInputMessage="1" showErrorMessage="1" sqref="C13:C20" xr:uid="{FC462ABA-1726-4166-B25E-B6F50B96EAFA}">
      <formula1>Joueurs</formula1>
    </dataValidation>
    <dataValidation type="list" allowBlank="1" showInputMessage="1" showErrorMessage="1" sqref="B8" xr:uid="{AFB6261B-7204-4FA2-952F-11A24FF8947D}">
      <formula1>INDIRECT($A$1)</formula1>
    </dataValidation>
  </dataValidations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6AE5-016E-48C8-9F61-8FBD23613843}">
  <dimension ref="B1:H49"/>
  <sheetViews>
    <sheetView topLeftCell="A6" zoomScaleNormal="100" workbookViewId="0">
      <selection activeCell="A13" sqref="A13:XFD13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  <col min="8" max="8" width="20.6640625" customWidth="1"/>
  </cols>
  <sheetData>
    <row r="1" spans="2:8" ht="15.75" customHeight="1" x14ac:dyDescent="0.2"/>
    <row r="2" spans="2:8" ht="16.25" customHeight="1" x14ac:dyDescent="0.2">
      <c r="B2" s="78" t="s">
        <v>50</v>
      </c>
      <c r="C2" s="79"/>
      <c r="D2" s="79"/>
      <c r="E2" s="79"/>
      <c r="F2" s="79"/>
      <c r="G2" s="79"/>
      <c r="H2" s="64"/>
    </row>
    <row r="3" spans="2:8" ht="7.25" customHeight="1" x14ac:dyDescent="0.2"/>
    <row r="4" spans="2:8" ht="15.75" customHeight="1" x14ac:dyDescent="0.2">
      <c r="B4" s="80"/>
      <c r="C4" s="81" t="s">
        <v>51</v>
      </c>
      <c r="D4" s="82"/>
      <c r="E4" s="81" t="s">
        <v>13</v>
      </c>
      <c r="F4" s="82"/>
      <c r="G4" s="80" t="s">
        <v>52</v>
      </c>
      <c r="H4" s="76" t="s">
        <v>53</v>
      </c>
    </row>
    <row r="5" spans="2:8" ht="16.25" customHeight="1" x14ac:dyDescent="0.2">
      <c r="B5" s="77"/>
      <c r="C5" s="1" t="s">
        <v>18</v>
      </c>
      <c r="D5" s="1" t="s">
        <v>19</v>
      </c>
      <c r="E5" s="1" t="s">
        <v>18</v>
      </c>
      <c r="F5" s="1" t="s">
        <v>19</v>
      </c>
      <c r="G5" s="77"/>
      <c r="H5" s="77"/>
    </row>
    <row r="6" spans="2:8" ht="17" x14ac:dyDescent="0.2">
      <c r="B6" s="1" t="s">
        <v>54</v>
      </c>
      <c r="C6" s="2">
        <v>0</v>
      </c>
      <c r="D6" s="2">
        <v>400</v>
      </c>
      <c r="E6" s="2">
        <v>0</v>
      </c>
      <c r="F6" s="2">
        <v>250</v>
      </c>
      <c r="G6" s="2" t="s">
        <v>55</v>
      </c>
      <c r="H6" s="2">
        <f>C6</f>
        <v>0</v>
      </c>
    </row>
    <row r="7" spans="2:8" ht="17" x14ac:dyDescent="0.2">
      <c r="B7" s="1" t="s">
        <v>56</v>
      </c>
      <c r="C7" s="2">
        <v>100</v>
      </c>
      <c r="D7" s="2">
        <v>800</v>
      </c>
      <c r="E7" s="2">
        <v>0</v>
      </c>
      <c r="F7" s="2">
        <v>500</v>
      </c>
      <c r="G7" s="2" t="s">
        <v>55</v>
      </c>
      <c r="H7" s="2">
        <f>D6</f>
        <v>400</v>
      </c>
    </row>
    <row r="8" spans="2:8" ht="17" x14ac:dyDescent="0.2">
      <c r="B8" s="1" t="s">
        <v>57</v>
      </c>
      <c r="C8" s="2">
        <v>400</v>
      </c>
      <c r="D8" s="2">
        <v>1400</v>
      </c>
      <c r="E8" s="2">
        <v>200</v>
      </c>
      <c r="F8" s="2">
        <v>800</v>
      </c>
      <c r="G8" s="2" t="s">
        <v>55</v>
      </c>
      <c r="H8" s="2">
        <f t="shared" ref="H8:H22" si="0">D7</f>
        <v>800</v>
      </c>
    </row>
    <row r="9" spans="2:8" ht="17" x14ac:dyDescent="0.2">
      <c r="B9" s="1" t="s">
        <v>58</v>
      </c>
      <c r="C9" s="2">
        <v>600</v>
      </c>
      <c r="D9" s="2">
        <v>2200</v>
      </c>
      <c r="E9" s="2">
        <v>400</v>
      </c>
      <c r="F9" s="2">
        <v>1200</v>
      </c>
      <c r="G9" s="2" t="s">
        <v>55</v>
      </c>
      <c r="H9" s="2">
        <f t="shared" si="0"/>
        <v>1400</v>
      </c>
    </row>
    <row r="10" spans="2:8" ht="17" x14ac:dyDescent="0.2">
      <c r="B10" s="1" t="s">
        <v>59</v>
      </c>
      <c r="C10" s="2">
        <v>1200</v>
      </c>
      <c r="D10" s="2">
        <v>3000</v>
      </c>
      <c r="E10" s="2">
        <v>600</v>
      </c>
      <c r="F10" s="2" t="s">
        <v>60</v>
      </c>
      <c r="G10" s="2" t="s">
        <v>55</v>
      </c>
      <c r="H10" s="2">
        <f t="shared" si="0"/>
        <v>2200</v>
      </c>
    </row>
    <row r="11" spans="2:8" ht="17" x14ac:dyDescent="0.2">
      <c r="B11" s="1" t="s">
        <v>61</v>
      </c>
      <c r="C11" s="2">
        <v>1600</v>
      </c>
      <c r="D11" s="2" t="s">
        <v>60</v>
      </c>
      <c r="E11" s="2">
        <v>800</v>
      </c>
      <c r="F11" s="2" t="s">
        <v>60</v>
      </c>
      <c r="G11" s="2" t="s">
        <v>55</v>
      </c>
      <c r="H11" s="2">
        <f t="shared" si="0"/>
        <v>3000</v>
      </c>
    </row>
    <row r="12" spans="2:8" ht="17" x14ac:dyDescent="0.2">
      <c r="B12" s="1" t="s">
        <v>62</v>
      </c>
      <c r="C12" s="2">
        <v>0</v>
      </c>
      <c r="D12" s="2">
        <v>800</v>
      </c>
      <c r="E12" s="2">
        <v>0</v>
      </c>
      <c r="F12" s="2">
        <v>500</v>
      </c>
      <c r="G12" s="2" t="s">
        <v>63</v>
      </c>
      <c r="H12" s="2">
        <f>C12</f>
        <v>0</v>
      </c>
    </row>
    <row r="13" spans="2:8" ht="17" x14ac:dyDescent="0.2">
      <c r="B13" s="1" t="s">
        <v>64</v>
      </c>
      <c r="C13" s="2">
        <v>400</v>
      </c>
      <c r="D13" s="2">
        <v>1400</v>
      </c>
      <c r="E13" s="2">
        <v>200</v>
      </c>
      <c r="F13" s="2">
        <v>800</v>
      </c>
      <c r="G13" s="2" t="s">
        <v>63</v>
      </c>
      <c r="H13" s="2">
        <f t="shared" si="0"/>
        <v>800</v>
      </c>
    </row>
    <row r="14" spans="2:8" ht="17" x14ac:dyDescent="0.2">
      <c r="B14" s="1" t="s">
        <v>17</v>
      </c>
      <c r="C14" s="2">
        <v>800</v>
      </c>
      <c r="D14" s="2">
        <v>2200</v>
      </c>
      <c r="E14" s="2">
        <v>400</v>
      </c>
      <c r="F14" s="2">
        <v>1200</v>
      </c>
      <c r="G14" s="2" t="s">
        <v>63</v>
      </c>
      <c r="H14" s="2">
        <f t="shared" si="0"/>
        <v>1400</v>
      </c>
    </row>
    <row r="15" spans="2:8" ht="17" x14ac:dyDescent="0.2">
      <c r="B15" s="1" t="s">
        <v>65</v>
      </c>
      <c r="C15" s="2">
        <v>1200</v>
      </c>
      <c r="D15" s="2">
        <v>3000</v>
      </c>
      <c r="E15" s="2">
        <v>600</v>
      </c>
      <c r="F15" s="2">
        <v>1600</v>
      </c>
      <c r="G15" s="2" t="s">
        <v>63</v>
      </c>
      <c r="H15" s="2">
        <f t="shared" si="0"/>
        <v>2200</v>
      </c>
    </row>
    <row r="16" spans="2:8" ht="17" x14ac:dyDescent="0.2">
      <c r="B16" s="1" t="s">
        <v>66</v>
      </c>
      <c r="C16" s="2">
        <v>1600</v>
      </c>
      <c r="D16" s="2">
        <v>3800</v>
      </c>
      <c r="E16" s="2">
        <v>800</v>
      </c>
      <c r="F16" s="2">
        <v>2000</v>
      </c>
      <c r="G16" s="2" t="s">
        <v>67</v>
      </c>
      <c r="H16" s="2">
        <f t="shared" si="0"/>
        <v>3000</v>
      </c>
    </row>
    <row r="17" spans="2:8" ht="17" x14ac:dyDescent="0.2">
      <c r="B17" s="1" t="s">
        <v>68</v>
      </c>
      <c r="C17" s="2">
        <v>3200</v>
      </c>
      <c r="D17" s="2">
        <v>4600</v>
      </c>
      <c r="E17" s="2">
        <v>1400</v>
      </c>
      <c r="F17" s="2" t="s">
        <v>60</v>
      </c>
      <c r="G17" s="2" t="s">
        <v>67</v>
      </c>
      <c r="H17" s="2">
        <f t="shared" si="0"/>
        <v>3800</v>
      </c>
    </row>
    <row r="18" spans="2:8" ht="17" x14ac:dyDescent="0.2">
      <c r="B18" s="1" t="s">
        <v>69</v>
      </c>
      <c r="C18" s="2">
        <v>3600</v>
      </c>
      <c r="D18" s="2" t="s">
        <v>60</v>
      </c>
      <c r="E18" s="2">
        <v>1800</v>
      </c>
      <c r="F18" s="2" t="s">
        <v>60</v>
      </c>
      <c r="G18" s="2" t="s">
        <v>67</v>
      </c>
      <c r="H18" s="2">
        <f t="shared" si="0"/>
        <v>4600</v>
      </c>
    </row>
    <row r="19" spans="2:8" ht="17" x14ac:dyDescent="0.2">
      <c r="B19" s="1" t="s">
        <v>70</v>
      </c>
      <c r="C19" s="2">
        <v>0</v>
      </c>
      <c r="D19" s="2">
        <v>800</v>
      </c>
      <c r="E19" s="2">
        <v>0</v>
      </c>
      <c r="F19" s="2">
        <v>500</v>
      </c>
      <c r="G19" s="2" t="s">
        <v>71</v>
      </c>
      <c r="H19" s="2">
        <f>C19</f>
        <v>0</v>
      </c>
    </row>
    <row r="20" spans="2:8" ht="17" x14ac:dyDescent="0.2">
      <c r="B20" s="1" t="s">
        <v>72</v>
      </c>
      <c r="C20" s="2">
        <v>0</v>
      </c>
      <c r="D20" s="2">
        <v>1400</v>
      </c>
      <c r="E20" s="2">
        <v>0</v>
      </c>
      <c r="F20" s="2">
        <v>800</v>
      </c>
      <c r="G20" s="2" t="s">
        <v>71</v>
      </c>
      <c r="H20" s="2">
        <f t="shared" si="0"/>
        <v>800</v>
      </c>
    </row>
    <row r="21" spans="2:8" ht="17" x14ac:dyDescent="0.2">
      <c r="B21" s="1" t="s">
        <v>73</v>
      </c>
      <c r="C21" s="2">
        <v>0</v>
      </c>
      <c r="D21" s="2">
        <v>2200</v>
      </c>
      <c r="E21" s="2">
        <v>0</v>
      </c>
      <c r="F21" s="2">
        <v>1200</v>
      </c>
      <c r="G21" s="2" t="s">
        <v>71</v>
      </c>
      <c r="H21" s="2">
        <f t="shared" si="0"/>
        <v>1400</v>
      </c>
    </row>
    <row r="22" spans="2:8" ht="17" x14ac:dyDescent="0.2">
      <c r="B22" s="1" t="s">
        <v>74</v>
      </c>
      <c r="C22" s="2">
        <v>0</v>
      </c>
      <c r="D22" s="2">
        <v>3000</v>
      </c>
      <c r="E22" s="2">
        <v>0</v>
      </c>
      <c r="F22" s="2">
        <v>1600</v>
      </c>
      <c r="G22" s="2" t="s">
        <v>71</v>
      </c>
      <c r="H22" s="2">
        <f t="shared" si="0"/>
        <v>2200</v>
      </c>
    </row>
    <row r="23" spans="2:8" ht="17" x14ac:dyDescent="0.2">
      <c r="B23" s="1" t="s">
        <v>75</v>
      </c>
      <c r="C23" s="2">
        <v>0</v>
      </c>
      <c r="D23" s="2" t="s">
        <v>60</v>
      </c>
      <c r="E23" s="2">
        <v>0</v>
      </c>
      <c r="F23" s="2" t="s">
        <v>60</v>
      </c>
      <c r="G23" s="2" t="s">
        <v>71</v>
      </c>
      <c r="H23" s="2">
        <v>3000</v>
      </c>
    </row>
    <row r="24" spans="2:8" ht="17" x14ac:dyDescent="0.2">
      <c r="B24" s="1" t="s">
        <v>76</v>
      </c>
      <c r="C24" s="2">
        <v>0</v>
      </c>
      <c r="D24" s="2" t="s">
        <v>60</v>
      </c>
      <c r="E24" s="2">
        <v>0</v>
      </c>
      <c r="F24" s="2" t="s">
        <v>60</v>
      </c>
      <c r="G24" s="2" t="s">
        <v>63</v>
      </c>
      <c r="H24" s="2">
        <v>3000</v>
      </c>
    </row>
    <row r="25" spans="2:8" ht="17" x14ac:dyDescent="0.2">
      <c r="B25" s="1" t="s">
        <v>77</v>
      </c>
      <c r="C25" s="2">
        <v>0</v>
      </c>
      <c r="D25" s="2">
        <v>3000</v>
      </c>
      <c r="E25" s="2">
        <v>0</v>
      </c>
      <c r="F25" s="2">
        <v>1600</v>
      </c>
      <c r="G25" s="2" t="s">
        <v>63</v>
      </c>
      <c r="H25" s="2">
        <v>1400</v>
      </c>
    </row>
    <row r="26" spans="2:8" ht="17" customHeight="1" x14ac:dyDescent="0.2">
      <c r="B26" s="1" t="s">
        <v>78</v>
      </c>
      <c r="C26" s="2">
        <v>0</v>
      </c>
      <c r="D26" s="2">
        <v>1400</v>
      </c>
      <c r="E26" s="2">
        <v>0</v>
      </c>
      <c r="F26" s="2">
        <v>800</v>
      </c>
      <c r="G26" s="2" t="s">
        <v>63</v>
      </c>
      <c r="H26" s="2">
        <v>0</v>
      </c>
    </row>
    <row r="27" spans="2:8" ht="17" x14ac:dyDescent="0.2">
      <c r="B27" s="1" t="s">
        <v>79</v>
      </c>
      <c r="C27" s="2">
        <v>0</v>
      </c>
      <c r="D27" s="2" t="s">
        <v>60</v>
      </c>
      <c r="E27" s="2">
        <v>0</v>
      </c>
      <c r="F27" s="2" t="s">
        <v>60</v>
      </c>
      <c r="G27" s="2" t="s">
        <v>63</v>
      </c>
      <c r="H27" s="2">
        <v>3000</v>
      </c>
    </row>
    <row r="28" spans="2:8" ht="17" customHeight="1" x14ac:dyDescent="0.2">
      <c r="B28" s="1" t="s">
        <v>80</v>
      </c>
      <c r="C28" s="2">
        <v>0</v>
      </c>
      <c r="D28" s="2">
        <v>3000</v>
      </c>
      <c r="E28" s="2">
        <v>0</v>
      </c>
      <c r="F28" s="2">
        <v>1600</v>
      </c>
      <c r="G28" s="2" t="s">
        <v>63</v>
      </c>
      <c r="H28" s="2">
        <v>1400</v>
      </c>
    </row>
    <row r="29" spans="2:8" ht="17" x14ac:dyDescent="0.2">
      <c r="B29" s="1" t="s">
        <v>81</v>
      </c>
      <c r="C29" s="2">
        <v>0</v>
      </c>
      <c r="D29" s="2">
        <v>1400</v>
      </c>
      <c r="E29" s="2">
        <v>0</v>
      </c>
      <c r="F29" s="2">
        <v>800</v>
      </c>
      <c r="G29" s="2" t="s">
        <v>63</v>
      </c>
      <c r="H29" s="2">
        <v>0</v>
      </c>
    </row>
    <row r="30" spans="2:8" ht="17" x14ac:dyDescent="0.2">
      <c r="B30" s="1" t="s">
        <v>82</v>
      </c>
      <c r="C30" s="2">
        <v>0</v>
      </c>
      <c r="D30" s="2" t="s">
        <v>60</v>
      </c>
      <c r="E30" s="2">
        <v>0</v>
      </c>
      <c r="F30" s="2" t="s">
        <v>60</v>
      </c>
      <c r="G30" s="2" t="s">
        <v>63</v>
      </c>
      <c r="H30" s="2">
        <v>0</v>
      </c>
    </row>
    <row r="31" spans="2:8" ht="17" x14ac:dyDescent="0.2">
      <c r="B31" s="1" t="s">
        <v>83</v>
      </c>
      <c r="C31" s="2">
        <v>0</v>
      </c>
      <c r="D31" s="2" t="s">
        <v>60</v>
      </c>
      <c r="E31" s="2">
        <v>0</v>
      </c>
      <c r="F31" s="2" t="s">
        <v>60</v>
      </c>
      <c r="G31" s="2" t="s">
        <v>63</v>
      </c>
      <c r="H31" s="2">
        <v>0</v>
      </c>
    </row>
    <row r="32" spans="2:8" ht="17" x14ac:dyDescent="0.2">
      <c r="B32" s="1" t="s">
        <v>84</v>
      </c>
      <c r="C32" s="2">
        <v>0</v>
      </c>
      <c r="D32" s="2" t="s">
        <v>60</v>
      </c>
      <c r="E32" s="2">
        <v>0</v>
      </c>
      <c r="F32" s="2" t="s">
        <v>60</v>
      </c>
      <c r="G32" s="2" t="s">
        <v>63</v>
      </c>
      <c r="H32" s="2">
        <v>0</v>
      </c>
    </row>
    <row r="33" spans="2:8" ht="17" x14ac:dyDescent="0.2">
      <c r="B33" s="1" t="s">
        <v>85</v>
      </c>
      <c r="C33" s="2">
        <v>0</v>
      </c>
      <c r="D33" s="2" t="s">
        <v>60</v>
      </c>
      <c r="E33" s="2">
        <v>0</v>
      </c>
      <c r="F33" s="2" t="s">
        <v>60</v>
      </c>
      <c r="G33" s="2" t="s">
        <v>86</v>
      </c>
      <c r="H33" s="2">
        <v>2200</v>
      </c>
    </row>
    <row r="34" spans="2:8" ht="17" x14ac:dyDescent="0.2">
      <c r="B34" s="1" t="s">
        <v>87</v>
      </c>
      <c r="C34" s="2">
        <v>0</v>
      </c>
      <c r="D34" s="2">
        <v>2200</v>
      </c>
      <c r="E34" s="2">
        <v>0</v>
      </c>
      <c r="F34" s="2">
        <v>1200</v>
      </c>
      <c r="G34" s="2" t="s">
        <v>86</v>
      </c>
      <c r="H34" s="2">
        <v>800</v>
      </c>
    </row>
    <row r="35" spans="2:8" ht="17" x14ac:dyDescent="0.2">
      <c r="B35" s="1" t="s">
        <v>88</v>
      </c>
      <c r="C35" s="2">
        <v>0</v>
      </c>
      <c r="D35" s="2">
        <v>800</v>
      </c>
      <c r="E35" s="2">
        <v>0</v>
      </c>
      <c r="F35" s="2">
        <v>500</v>
      </c>
      <c r="G35" s="2" t="s">
        <v>86</v>
      </c>
      <c r="H35" s="2">
        <v>0</v>
      </c>
    </row>
    <row r="36" spans="2:8" ht="17" x14ac:dyDescent="0.2">
      <c r="B36" s="1" t="s">
        <v>89</v>
      </c>
      <c r="C36" s="2">
        <v>0</v>
      </c>
      <c r="D36" s="2" t="s">
        <v>60</v>
      </c>
      <c r="E36" s="2">
        <v>0</v>
      </c>
      <c r="F36" s="2" t="s">
        <v>60</v>
      </c>
      <c r="G36" s="2" t="s">
        <v>86</v>
      </c>
      <c r="H36" s="2">
        <v>2200</v>
      </c>
    </row>
    <row r="37" spans="2:8" ht="17" x14ac:dyDescent="0.2">
      <c r="B37" s="1" t="s">
        <v>90</v>
      </c>
      <c r="C37" s="2">
        <v>0</v>
      </c>
      <c r="D37" s="2">
        <v>2200</v>
      </c>
      <c r="E37" s="2">
        <v>0</v>
      </c>
      <c r="F37" s="2">
        <v>1200</v>
      </c>
      <c r="G37" s="2" t="s">
        <v>86</v>
      </c>
      <c r="H37" s="2">
        <v>600</v>
      </c>
    </row>
    <row r="38" spans="2:8" ht="17" x14ac:dyDescent="0.2">
      <c r="B38" s="1" t="s">
        <v>91</v>
      </c>
      <c r="C38" s="2">
        <v>0</v>
      </c>
      <c r="D38" s="2">
        <v>600</v>
      </c>
      <c r="E38" s="2">
        <v>0</v>
      </c>
      <c r="F38" s="2">
        <v>400</v>
      </c>
      <c r="G38" s="2" t="s">
        <v>86</v>
      </c>
      <c r="H38" s="2">
        <v>0</v>
      </c>
    </row>
    <row r="39" spans="2:8" ht="17" x14ac:dyDescent="0.2">
      <c r="B39" s="1" t="s">
        <v>92</v>
      </c>
      <c r="C39" s="2">
        <v>0</v>
      </c>
      <c r="D39" s="2" t="s">
        <v>60</v>
      </c>
      <c r="E39" s="2">
        <v>0</v>
      </c>
      <c r="F39" s="2" t="s">
        <v>60</v>
      </c>
      <c r="G39" s="2" t="s">
        <v>86</v>
      </c>
      <c r="H39" s="2">
        <v>0</v>
      </c>
    </row>
    <row r="40" spans="2:8" ht="17" x14ac:dyDescent="0.2">
      <c r="B40" s="1" t="s">
        <v>93</v>
      </c>
      <c r="C40" s="2">
        <v>0</v>
      </c>
      <c r="D40" s="2" t="s">
        <v>60</v>
      </c>
      <c r="E40" s="2">
        <v>0</v>
      </c>
      <c r="F40" s="2" t="s">
        <v>60</v>
      </c>
      <c r="G40" s="2" t="s">
        <v>86</v>
      </c>
      <c r="H40" s="2">
        <v>0</v>
      </c>
    </row>
    <row r="41" spans="2:8" ht="17" x14ac:dyDescent="0.2">
      <c r="B41" s="1" t="s">
        <v>94</v>
      </c>
      <c r="C41" s="2">
        <v>0</v>
      </c>
      <c r="D41" s="2" t="s">
        <v>60</v>
      </c>
      <c r="E41" s="2">
        <v>0</v>
      </c>
      <c r="F41" s="2" t="s">
        <v>60</v>
      </c>
      <c r="G41" s="2" t="s">
        <v>55</v>
      </c>
      <c r="H41" s="2">
        <v>0</v>
      </c>
    </row>
    <row r="42" spans="2:8" ht="17" x14ac:dyDescent="0.2">
      <c r="B42" s="1" t="s">
        <v>95</v>
      </c>
      <c r="C42" s="2">
        <v>0</v>
      </c>
      <c r="D42" s="2" t="s">
        <v>60</v>
      </c>
      <c r="E42" s="2">
        <v>0</v>
      </c>
      <c r="F42" s="2" t="s">
        <v>60</v>
      </c>
      <c r="G42" s="2" t="s">
        <v>67</v>
      </c>
      <c r="H42" s="2">
        <v>0</v>
      </c>
    </row>
    <row r="43" spans="2:8" ht="17" x14ac:dyDescent="0.2">
      <c r="B43" s="1" t="s">
        <v>96</v>
      </c>
      <c r="C43" s="2">
        <v>0</v>
      </c>
      <c r="D43" s="2" t="s">
        <v>60</v>
      </c>
      <c r="E43" s="2">
        <v>0</v>
      </c>
      <c r="F43" s="2" t="s">
        <v>60</v>
      </c>
      <c r="G43" s="2" t="s">
        <v>55</v>
      </c>
      <c r="H43" s="2">
        <v>0</v>
      </c>
    </row>
    <row r="44" spans="2:8" ht="17" x14ac:dyDescent="0.2">
      <c r="B44" s="1" t="s">
        <v>97</v>
      </c>
      <c r="C44" s="2">
        <v>0</v>
      </c>
      <c r="D44" s="2" t="s">
        <v>60</v>
      </c>
      <c r="E44" s="2">
        <v>0</v>
      </c>
      <c r="F44" s="2" t="s">
        <v>60</v>
      </c>
      <c r="G44" s="2" t="s">
        <v>71</v>
      </c>
      <c r="H44" s="2">
        <v>0</v>
      </c>
    </row>
    <row r="45" spans="2:8" ht="17" x14ac:dyDescent="0.2">
      <c r="B45" s="1" t="s">
        <v>98</v>
      </c>
      <c r="C45" s="2">
        <v>0</v>
      </c>
      <c r="D45" s="2" t="s">
        <v>60</v>
      </c>
      <c r="E45" s="2">
        <v>0</v>
      </c>
      <c r="F45" s="2" t="s">
        <v>60</v>
      </c>
      <c r="G45" s="2" t="s">
        <v>55</v>
      </c>
      <c r="H45" s="2">
        <v>0</v>
      </c>
    </row>
    <row r="46" spans="2:8" ht="17" x14ac:dyDescent="0.2">
      <c r="B46" s="1" t="s">
        <v>99</v>
      </c>
      <c r="C46" s="2">
        <v>0</v>
      </c>
      <c r="D46" s="2" t="s">
        <v>60</v>
      </c>
      <c r="E46" s="2">
        <v>0</v>
      </c>
      <c r="F46" s="2" t="s">
        <v>60</v>
      </c>
      <c r="G46" s="2" t="s">
        <v>71</v>
      </c>
      <c r="H46" s="2">
        <v>0</v>
      </c>
    </row>
    <row r="47" spans="2:8" ht="17" x14ac:dyDescent="0.2">
      <c r="B47" s="1" t="s">
        <v>98</v>
      </c>
      <c r="C47" s="2">
        <v>0</v>
      </c>
      <c r="D47" s="2" t="s">
        <v>60</v>
      </c>
      <c r="E47" s="2">
        <v>0</v>
      </c>
      <c r="F47" s="2" t="s">
        <v>60</v>
      </c>
      <c r="G47" s="2" t="s">
        <v>55</v>
      </c>
      <c r="H47" s="2">
        <v>0</v>
      </c>
    </row>
    <row r="48" spans="2:8" ht="17" x14ac:dyDescent="0.2">
      <c r="B48" s="1" t="s">
        <v>100</v>
      </c>
      <c r="C48" s="2">
        <v>0</v>
      </c>
      <c r="D48" s="2" t="s">
        <v>60</v>
      </c>
      <c r="E48" s="2">
        <v>0</v>
      </c>
      <c r="F48" s="2" t="s">
        <v>60</v>
      </c>
      <c r="G48" s="2" t="s">
        <v>71</v>
      </c>
      <c r="H48" s="2">
        <v>0</v>
      </c>
    </row>
    <row r="49" spans="2:8" ht="17" x14ac:dyDescent="0.2">
      <c r="B49" s="1" t="s">
        <v>101</v>
      </c>
      <c r="C49" s="2">
        <v>0</v>
      </c>
      <c r="D49" s="2" t="s">
        <v>60</v>
      </c>
      <c r="E49" s="2">
        <v>0</v>
      </c>
      <c r="F49" s="2" t="s">
        <v>60</v>
      </c>
      <c r="G49" s="2" t="s">
        <v>86</v>
      </c>
      <c r="H49" s="2">
        <v>0</v>
      </c>
    </row>
  </sheetData>
  <sheetProtection algorithmName="SHA-512" hashValue="XO4bZ7Ls3l9cGlT7Xz+D/KXFpHt1LgIaXFAlFlQVxXHXQSwAaVnXnjsUTFLb2NZju53Alc7ZAtbe1Zkg67sXGQ==" saltValue="FPUkFm930lJPSdi2nQ0jmA==" spinCount="100000" sheet="1" objects="1" scenarios="1"/>
  <mergeCells count="6">
    <mergeCell ref="H4:H5"/>
    <mergeCell ref="B2:H2"/>
    <mergeCell ref="G4:G5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B42-4F09-4469-8B64-001157424E70}">
  <dimension ref="B1:G24"/>
  <sheetViews>
    <sheetView zoomScaleNormal="100" workbookViewId="0">
      <selection activeCell="A13" sqref="A13:XFD13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</cols>
  <sheetData>
    <row r="1" spans="2:7" ht="15.75" customHeight="1" x14ac:dyDescent="0.2"/>
    <row r="2" spans="2:7" ht="16" x14ac:dyDescent="0.2">
      <c r="B2" s="81" t="s">
        <v>102</v>
      </c>
      <c r="C2" s="83"/>
      <c r="D2" s="83"/>
      <c r="E2" s="83"/>
      <c r="F2" s="83"/>
      <c r="G2" s="82"/>
    </row>
    <row r="3" spans="2:7" ht="15.75" customHeight="1" x14ac:dyDescent="0.2">
      <c r="B3" s="80" t="s">
        <v>103</v>
      </c>
      <c r="C3" s="81" t="s">
        <v>51</v>
      </c>
      <c r="D3" s="82"/>
      <c r="E3" s="81" t="s">
        <v>13</v>
      </c>
      <c r="F3" s="82"/>
      <c r="G3" s="80" t="s">
        <v>52</v>
      </c>
    </row>
    <row r="4" spans="2:7" ht="16" x14ac:dyDescent="0.2">
      <c r="B4" s="77"/>
      <c r="C4" s="1" t="s">
        <v>18</v>
      </c>
      <c r="D4" s="1" t="s">
        <v>19</v>
      </c>
      <c r="E4" s="1" t="s">
        <v>18</v>
      </c>
      <c r="F4" s="1" t="s">
        <v>19</v>
      </c>
      <c r="G4" s="77"/>
    </row>
    <row r="5" spans="2:7" ht="17" x14ac:dyDescent="0.2">
      <c r="B5" s="1" t="s">
        <v>54</v>
      </c>
      <c r="C5" s="2">
        <v>0</v>
      </c>
      <c r="D5" s="2">
        <v>400</v>
      </c>
      <c r="E5" s="2">
        <v>0</v>
      </c>
      <c r="F5" s="2">
        <v>250</v>
      </c>
      <c r="G5" s="2" t="s">
        <v>55</v>
      </c>
    </row>
    <row r="6" spans="2:7" ht="17" x14ac:dyDescent="0.2">
      <c r="B6" s="1" t="s">
        <v>56</v>
      </c>
      <c r="C6" s="2">
        <v>100</v>
      </c>
      <c r="D6" s="2">
        <v>800</v>
      </c>
      <c r="E6" s="2">
        <v>0</v>
      </c>
      <c r="F6" s="2">
        <v>500</v>
      </c>
      <c r="G6" s="2" t="s">
        <v>55</v>
      </c>
    </row>
    <row r="7" spans="2:7" ht="17" x14ac:dyDescent="0.2">
      <c r="B7" s="1" t="s">
        <v>57</v>
      </c>
      <c r="C7" s="2">
        <v>400</v>
      </c>
      <c r="D7" s="2">
        <v>1400</v>
      </c>
      <c r="E7" s="2">
        <v>200</v>
      </c>
      <c r="F7" s="2">
        <v>800</v>
      </c>
      <c r="G7" s="2" t="s">
        <v>55</v>
      </c>
    </row>
    <row r="8" spans="2:7" ht="17" x14ac:dyDescent="0.2">
      <c r="B8" s="1" t="s">
        <v>58</v>
      </c>
      <c r="C8" s="2">
        <v>600</v>
      </c>
      <c r="D8" s="2">
        <v>2200</v>
      </c>
      <c r="E8" s="2">
        <v>400</v>
      </c>
      <c r="F8" s="2">
        <v>1200</v>
      </c>
      <c r="G8" s="2" t="s">
        <v>55</v>
      </c>
    </row>
    <row r="9" spans="2:7" ht="17" x14ac:dyDescent="0.2">
      <c r="B9" s="1" t="s">
        <v>59</v>
      </c>
      <c r="C9" s="2">
        <v>1200</v>
      </c>
      <c r="D9" s="2">
        <v>3000</v>
      </c>
      <c r="E9" s="2">
        <v>600</v>
      </c>
      <c r="F9" s="2" t="s">
        <v>60</v>
      </c>
      <c r="G9" s="2" t="s">
        <v>55</v>
      </c>
    </row>
    <row r="10" spans="2:7" ht="17" x14ac:dyDescent="0.2">
      <c r="B10" s="1" t="s">
        <v>61</v>
      </c>
      <c r="C10" s="2">
        <v>1600</v>
      </c>
      <c r="D10" s="2" t="s">
        <v>60</v>
      </c>
      <c r="E10" s="2">
        <v>800</v>
      </c>
      <c r="F10" s="2" t="s">
        <v>60</v>
      </c>
      <c r="G10" s="2" t="s">
        <v>55</v>
      </c>
    </row>
    <row r="11" spans="2:7" ht="17" x14ac:dyDescent="0.2">
      <c r="B11" s="1" t="s">
        <v>62</v>
      </c>
      <c r="C11" s="2">
        <v>0</v>
      </c>
      <c r="D11" s="2">
        <v>800</v>
      </c>
      <c r="E11" s="2">
        <v>0</v>
      </c>
      <c r="F11" s="2">
        <v>500</v>
      </c>
      <c r="G11" s="2" t="s">
        <v>63</v>
      </c>
    </row>
    <row r="12" spans="2:7" ht="17" x14ac:dyDescent="0.2">
      <c r="B12" s="1" t="s">
        <v>64</v>
      </c>
      <c r="C12" s="2">
        <v>400</v>
      </c>
      <c r="D12" s="2">
        <v>1400</v>
      </c>
      <c r="E12" s="2">
        <v>200</v>
      </c>
      <c r="F12" s="2">
        <v>800</v>
      </c>
      <c r="G12" s="2" t="s">
        <v>63</v>
      </c>
    </row>
    <row r="13" spans="2:7" ht="17" x14ac:dyDescent="0.2">
      <c r="B13" s="1" t="s">
        <v>17</v>
      </c>
      <c r="C13" s="2">
        <v>800</v>
      </c>
      <c r="D13" s="2">
        <v>2200</v>
      </c>
      <c r="E13" s="2">
        <v>400</v>
      </c>
      <c r="F13" s="2">
        <v>1200</v>
      </c>
      <c r="G13" s="2" t="s">
        <v>63</v>
      </c>
    </row>
    <row r="14" spans="2:7" ht="17" x14ac:dyDescent="0.2">
      <c r="B14" s="1" t="s">
        <v>65</v>
      </c>
      <c r="C14" s="2">
        <v>1200</v>
      </c>
      <c r="D14" s="2">
        <v>3000</v>
      </c>
      <c r="E14" s="2">
        <v>600</v>
      </c>
      <c r="F14" s="2">
        <v>1600</v>
      </c>
      <c r="G14" s="2" t="s">
        <v>63</v>
      </c>
    </row>
    <row r="15" spans="2:7" ht="17" x14ac:dyDescent="0.2">
      <c r="B15" s="1" t="s">
        <v>66</v>
      </c>
      <c r="C15" s="2">
        <v>1600</v>
      </c>
      <c r="D15" s="2">
        <v>3800</v>
      </c>
      <c r="E15" s="2">
        <v>800</v>
      </c>
      <c r="F15" s="2">
        <v>2000</v>
      </c>
      <c r="G15" s="2" t="s">
        <v>67</v>
      </c>
    </row>
    <row r="16" spans="2:7" ht="17" x14ac:dyDescent="0.2">
      <c r="B16" s="1" t="s">
        <v>68</v>
      </c>
      <c r="C16" s="2">
        <v>3200</v>
      </c>
      <c r="D16" s="2">
        <v>4600</v>
      </c>
      <c r="E16" s="2">
        <v>1400</v>
      </c>
      <c r="F16" s="2" t="s">
        <v>60</v>
      </c>
      <c r="G16" s="2" t="s">
        <v>67</v>
      </c>
    </row>
    <row r="17" spans="2:7" ht="17" x14ac:dyDescent="0.2">
      <c r="B17" s="1" t="s">
        <v>95</v>
      </c>
      <c r="C17" s="2">
        <v>0</v>
      </c>
      <c r="D17" s="2" t="s">
        <v>60</v>
      </c>
      <c r="E17" s="2">
        <v>0</v>
      </c>
      <c r="F17" s="2" t="s">
        <v>60</v>
      </c>
      <c r="G17" s="2" t="s">
        <v>67</v>
      </c>
    </row>
    <row r="18" spans="2:7" ht="17" x14ac:dyDescent="0.2">
      <c r="B18" s="1" t="s">
        <v>96</v>
      </c>
      <c r="C18" s="2">
        <v>0</v>
      </c>
      <c r="D18" s="2" t="s">
        <v>60</v>
      </c>
      <c r="E18" s="2">
        <v>0</v>
      </c>
      <c r="F18" s="2" t="s">
        <v>60</v>
      </c>
      <c r="G18" s="2" t="s">
        <v>55</v>
      </c>
    </row>
    <row r="19" spans="2:7" ht="17" x14ac:dyDescent="0.2">
      <c r="B19" s="1" t="s">
        <v>97</v>
      </c>
      <c r="C19" s="2">
        <v>0</v>
      </c>
      <c r="D19" s="2" t="s">
        <v>60</v>
      </c>
      <c r="E19" s="2">
        <v>0</v>
      </c>
      <c r="F19" s="2" t="s">
        <v>60</v>
      </c>
      <c r="G19" s="2" t="s">
        <v>71</v>
      </c>
    </row>
    <row r="20" spans="2:7" ht="17" x14ac:dyDescent="0.2">
      <c r="B20" s="1" t="s">
        <v>98</v>
      </c>
      <c r="C20" s="2">
        <v>0</v>
      </c>
      <c r="D20" s="2" t="s">
        <v>60</v>
      </c>
      <c r="E20" s="2">
        <v>0</v>
      </c>
      <c r="F20" s="2" t="s">
        <v>60</v>
      </c>
      <c r="G20" s="2" t="s">
        <v>55</v>
      </c>
    </row>
    <row r="21" spans="2:7" ht="17" x14ac:dyDescent="0.2">
      <c r="B21" s="1" t="s">
        <v>99</v>
      </c>
      <c r="C21" s="2">
        <v>0</v>
      </c>
      <c r="D21" s="2" t="s">
        <v>60</v>
      </c>
      <c r="E21" s="2">
        <v>0</v>
      </c>
      <c r="F21" s="2" t="s">
        <v>60</v>
      </c>
      <c r="G21" s="2" t="s">
        <v>71</v>
      </c>
    </row>
    <row r="22" spans="2:7" ht="17" x14ac:dyDescent="0.2">
      <c r="B22" s="1" t="s">
        <v>98</v>
      </c>
      <c r="C22" s="2">
        <v>0</v>
      </c>
      <c r="D22" s="2" t="s">
        <v>60</v>
      </c>
      <c r="E22" s="2">
        <v>0</v>
      </c>
      <c r="F22" s="2" t="s">
        <v>60</v>
      </c>
      <c r="G22" s="2" t="s">
        <v>55</v>
      </c>
    </row>
    <row r="23" spans="2:7" ht="17" x14ac:dyDescent="0.2">
      <c r="B23" s="1" t="s">
        <v>100</v>
      </c>
      <c r="C23" s="2">
        <v>0</v>
      </c>
      <c r="D23" s="2" t="s">
        <v>60</v>
      </c>
      <c r="E23" s="2">
        <v>50</v>
      </c>
      <c r="F23" s="2" t="s">
        <v>60</v>
      </c>
      <c r="G23" s="2" t="s">
        <v>71</v>
      </c>
    </row>
    <row r="24" spans="2:7" ht="17" x14ac:dyDescent="0.2">
      <c r="B24" s="1" t="s">
        <v>101</v>
      </c>
      <c r="C24" s="2">
        <v>0</v>
      </c>
      <c r="D24" s="2" t="s">
        <v>60</v>
      </c>
      <c r="E24" s="2">
        <v>0</v>
      </c>
      <c r="F24" s="2" t="s">
        <v>60</v>
      </c>
      <c r="G24" s="2" t="s">
        <v>86</v>
      </c>
    </row>
  </sheetData>
  <sheetProtection algorithmName="SHA-512" hashValue="OGwsB/cPaaU0TA1iPp60DeBSh1tkFVm3FgiN4LinbWFqX2nlplAQ6ReqqhCHznDF4EDi41LPd9lVmUqFQ22mCQ==" saltValue="cq6qRsF5ctAijxOz26oxWQ==" spinCount="100000" sheet="1" objects="1" scenarios="1"/>
  <mergeCells count="5">
    <mergeCell ref="G3:G4"/>
    <mergeCell ref="B2:G2"/>
    <mergeCell ref="B3:B4"/>
    <mergeCell ref="C3:D3"/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4BBE-861E-4891-8B94-D8E3C4549F94}">
  <dimension ref="B1:G30"/>
  <sheetViews>
    <sheetView zoomScaleNormal="100" workbookViewId="0">
      <selection activeCell="A12" sqref="A12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</cols>
  <sheetData>
    <row r="1" spans="2:7" ht="15.75" customHeight="1" x14ac:dyDescent="0.2"/>
    <row r="2" spans="2:7" ht="16.25" customHeight="1" x14ac:dyDescent="0.2">
      <c r="B2" s="81" t="s">
        <v>104</v>
      </c>
      <c r="C2" s="83"/>
      <c r="D2" s="83"/>
      <c r="E2" s="83"/>
      <c r="F2" s="83"/>
      <c r="G2" s="82"/>
    </row>
    <row r="3" spans="2:7" ht="15.75" customHeight="1" x14ac:dyDescent="0.2">
      <c r="B3" s="84" t="s">
        <v>105</v>
      </c>
      <c r="C3" s="81" t="s">
        <v>51</v>
      </c>
      <c r="D3" s="82"/>
      <c r="E3" s="81" t="s">
        <v>13</v>
      </c>
      <c r="F3" s="82"/>
      <c r="G3" s="80" t="s">
        <v>52</v>
      </c>
    </row>
    <row r="4" spans="2:7" ht="16.25" customHeight="1" x14ac:dyDescent="0.2">
      <c r="B4" s="85"/>
      <c r="C4" s="1" t="s">
        <v>18</v>
      </c>
      <c r="D4" s="1" t="s">
        <v>19</v>
      </c>
      <c r="E4" s="1" t="s">
        <v>18</v>
      </c>
      <c r="F4" s="1" t="s">
        <v>19</v>
      </c>
      <c r="G4" s="77"/>
    </row>
    <row r="5" spans="2:7" ht="17" x14ac:dyDescent="0.2">
      <c r="B5" s="1" t="s">
        <v>61</v>
      </c>
      <c r="C5" s="2">
        <v>1600</v>
      </c>
      <c r="D5" s="2" t="s">
        <v>60</v>
      </c>
      <c r="E5" s="2">
        <v>800</v>
      </c>
      <c r="F5" s="2" t="s">
        <v>60</v>
      </c>
      <c r="G5" s="2" t="s">
        <v>55</v>
      </c>
    </row>
    <row r="6" spans="2:7" ht="17" x14ac:dyDescent="0.2">
      <c r="B6" s="1" t="s">
        <v>69</v>
      </c>
      <c r="C6" s="2">
        <v>3600</v>
      </c>
      <c r="D6" s="2" t="s">
        <v>60</v>
      </c>
      <c r="E6" s="2">
        <v>1800</v>
      </c>
      <c r="F6" s="2" t="s">
        <v>60</v>
      </c>
      <c r="G6" s="2" t="s">
        <v>67</v>
      </c>
    </row>
    <row r="7" spans="2:7" ht="17" x14ac:dyDescent="0.2">
      <c r="B7" s="1" t="s">
        <v>70</v>
      </c>
      <c r="C7" s="2">
        <v>0</v>
      </c>
      <c r="D7" s="2">
        <v>800</v>
      </c>
      <c r="E7" s="2">
        <v>0</v>
      </c>
      <c r="F7" s="2">
        <v>500</v>
      </c>
      <c r="G7" s="2" t="s">
        <v>71</v>
      </c>
    </row>
    <row r="8" spans="2:7" ht="17" x14ac:dyDescent="0.2">
      <c r="B8" s="1" t="s">
        <v>72</v>
      </c>
      <c r="C8" s="2">
        <v>0</v>
      </c>
      <c r="D8" s="2">
        <v>1400</v>
      </c>
      <c r="E8" s="2">
        <v>0</v>
      </c>
      <c r="F8" s="2">
        <v>800</v>
      </c>
      <c r="G8" s="2" t="s">
        <v>71</v>
      </c>
    </row>
    <row r="9" spans="2:7" ht="17" x14ac:dyDescent="0.2">
      <c r="B9" s="1" t="s">
        <v>73</v>
      </c>
      <c r="C9" s="2">
        <v>0</v>
      </c>
      <c r="D9" s="2">
        <v>2200</v>
      </c>
      <c r="E9" s="2">
        <v>0</v>
      </c>
      <c r="F9" s="2">
        <v>1200</v>
      </c>
      <c r="G9" s="2" t="s">
        <v>71</v>
      </c>
    </row>
    <row r="10" spans="2:7" ht="17" x14ac:dyDescent="0.2">
      <c r="B10" s="1" t="s">
        <v>74</v>
      </c>
      <c r="C10" s="2">
        <v>0</v>
      </c>
      <c r="D10" s="2">
        <v>3000</v>
      </c>
      <c r="E10" s="2">
        <v>0</v>
      </c>
      <c r="F10" s="2">
        <v>1600</v>
      </c>
      <c r="G10" s="2" t="s">
        <v>71</v>
      </c>
    </row>
    <row r="11" spans="2:7" ht="17" x14ac:dyDescent="0.2">
      <c r="B11" s="1" t="s">
        <v>75</v>
      </c>
      <c r="C11" s="2">
        <v>0</v>
      </c>
      <c r="D11" s="2" t="s">
        <v>60</v>
      </c>
      <c r="E11" s="2">
        <v>0</v>
      </c>
      <c r="F11" s="2" t="s">
        <v>60</v>
      </c>
      <c r="G11" s="2" t="s">
        <v>71</v>
      </c>
    </row>
    <row r="12" spans="2:7" ht="17" x14ac:dyDescent="0.2">
      <c r="B12" s="1" t="s">
        <v>76</v>
      </c>
      <c r="C12" s="2">
        <v>0</v>
      </c>
      <c r="D12" s="2" t="s">
        <v>60</v>
      </c>
      <c r="E12" s="2">
        <v>0</v>
      </c>
      <c r="F12" s="2" t="s">
        <v>60</v>
      </c>
      <c r="G12" s="2" t="s">
        <v>67</v>
      </c>
    </row>
    <row r="13" spans="2:7" ht="17" x14ac:dyDescent="0.2">
      <c r="B13" s="1" t="s">
        <v>77</v>
      </c>
      <c r="C13" s="2">
        <v>0</v>
      </c>
      <c r="D13" s="2">
        <v>3000</v>
      </c>
      <c r="E13" s="2">
        <v>0</v>
      </c>
      <c r="F13" s="2">
        <v>1600</v>
      </c>
      <c r="G13" s="2" t="s">
        <v>67</v>
      </c>
    </row>
    <row r="14" spans="2:7" ht="17" customHeight="1" x14ac:dyDescent="0.2">
      <c r="B14" s="1" t="s">
        <v>78</v>
      </c>
      <c r="C14" s="2">
        <v>0</v>
      </c>
      <c r="D14" s="2">
        <v>1400</v>
      </c>
      <c r="E14" s="2">
        <v>0</v>
      </c>
      <c r="F14" s="2">
        <v>800</v>
      </c>
      <c r="G14" s="2" t="s">
        <v>67</v>
      </c>
    </row>
    <row r="15" spans="2:7" ht="17" x14ac:dyDescent="0.2">
      <c r="B15" s="1" t="s">
        <v>79</v>
      </c>
      <c r="C15" s="2">
        <v>0</v>
      </c>
      <c r="D15" s="2" t="s">
        <v>60</v>
      </c>
      <c r="E15" s="2">
        <v>0</v>
      </c>
      <c r="F15" s="2" t="s">
        <v>60</v>
      </c>
      <c r="G15" s="2" t="s">
        <v>67</v>
      </c>
    </row>
    <row r="16" spans="2:7" ht="17" customHeight="1" x14ac:dyDescent="0.2">
      <c r="B16" s="1" t="s">
        <v>80</v>
      </c>
      <c r="C16" s="2">
        <v>0</v>
      </c>
      <c r="D16" s="2">
        <v>3000</v>
      </c>
      <c r="E16" s="2">
        <v>0</v>
      </c>
      <c r="F16" s="2">
        <v>1600</v>
      </c>
      <c r="G16" s="2" t="s">
        <v>67</v>
      </c>
    </row>
    <row r="17" spans="2:7" ht="17" x14ac:dyDescent="0.2">
      <c r="B17" s="1" t="s">
        <v>81</v>
      </c>
      <c r="C17" s="2">
        <v>0</v>
      </c>
      <c r="D17" s="2">
        <v>1400</v>
      </c>
      <c r="E17" s="2">
        <v>0</v>
      </c>
      <c r="F17" s="2">
        <v>800</v>
      </c>
      <c r="G17" s="2" t="s">
        <v>67</v>
      </c>
    </row>
    <row r="18" spans="2:7" ht="17" x14ac:dyDescent="0.2">
      <c r="B18" s="1" t="s">
        <v>83</v>
      </c>
      <c r="C18" s="2">
        <v>0</v>
      </c>
      <c r="D18" s="2" t="s">
        <v>60</v>
      </c>
      <c r="E18" s="2">
        <v>0</v>
      </c>
      <c r="F18" s="2" t="s">
        <v>60</v>
      </c>
      <c r="G18" s="2" t="s">
        <v>67</v>
      </c>
    </row>
    <row r="19" spans="2:7" ht="16" x14ac:dyDescent="0.2">
      <c r="B19" s="1" t="s">
        <v>84</v>
      </c>
      <c r="C19" s="2"/>
      <c r="D19" s="2"/>
      <c r="E19" s="2"/>
      <c r="F19" s="2"/>
      <c r="G19" s="2"/>
    </row>
    <row r="20" spans="2:7" ht="17" x14ac:dyDescent="0.2">
      <c r="B20" s="1" t="s">
        <v>106</v>
      </c>
      <c r="C20" s="2">
        <v>0</v>
      </c>
      <c r="D20" s="2" t="s">
        <v>60</v>
      </c>
      <c r="E20" s="2">
        <v>0</v>
      </c>
      <c r="F20" s="2" t="s">
        <v>60</v>
      </c>
      <c r="G20" s="2" t="s">
        <v>67</v>
      </c>
    </row>
    <row r="21" spans="2:7" ht="17" x14ac:dyDescent="0.2">
      <c r="B21" s="1" t="s">
        <v>85</v>
      </c>
      <c r="C21" s="2">
        <v>0</v>
      </c>
      <c r="D21" s="2" t="s">
        <v>60</v>
      </c>
      <c r="E21" s="2">
        <v>0</v>
      </c>
      <c r="F21" s="2" t="s">
        <v>60</v>
      </c>
      <c r="G21" s="2" t="s">
        <v>86</v>
      </c>
    </row>
    <row r="22" spans="2:7" ht="17" x14ac:dyDescent="0.2">
      <c r="B22" s="1" t="s">
        <v>88</v>
      </c>
      <c r="C22" s="2">
        <v>0</v>
      </c>
      <c r="D22" s="2">
        <v>800</v>
      </c>
      <c r="E22" s="2">
        <v>0</v>
      </c>
      <c r="F22" s="2">
        <v>500</v>
      </c>
      <c r="G22" s="2" t="s">
        <v>86</v>
      </c>
    </row>
    <row r="23" spans="2:7" ht="17" x14ac:dyDescent="0.2">
      <c r="B23" s="1" t="s">
        <v>95</v>
      </c>
      <c r="C23" s="2">
        <v>0</v>
      </c>
      <c r="D23" s="2" t="s">
        <v>60</v>
      </c>
      <c r="E23" s="2">
        <v>0</v>
      </c>
      <c r="F23" s="2" t="s">
        <v>60</v>
      </c>
      <c r="G23" s="2" t="s">
        <v>67</v>
      </c>
    </row>
    <row r="24" spans="2:7" ht="17" x14ac:dyDescent="0.2">
      <c r="B24" s="1" t="s">
        <v>96</v>
      </c>
      <c r="C24" s="2">
        <v>0</v>
      </c>
      <c r="D24" s="2" t="s">
        <v>60</v>
      </c>
      <c r="E24" s="2">
        <v>0</v>
      </c>
      <c r="F24" s="2" t="s">
        <v>60</v>
      </c>
      <c r="G24" s="2" t="s">
        <v>55</v>
      </c>
    </row>
    <row r="25" spans="2:7" ht="17" x14ac:dyDescent="0.2">
      <c r="B25" s="1" t="s">
        <v>97</v>
      </c>
      <c r="C25" s="2">
        <v>0</v>
      </c>
      <c r="D25" s="2" t="s">
        <v>60</v>
      </c>
      <c r="E25" s="2">
        <v>0</v>
      </c>
      <c r="F25" s="2" t="s">
        <v>60</v>
      </c>
      <c r="G25" s="2" t="s">
        <v>71</v>
      </c>
    </row>
    <row r="26" spans="2:7" ht="17" x14ac:dyDescent="0.2">
      <c r="B26" s="1" t="s">
        <v>98</v>
      </c>
      <c r="C26" s="2">
        <v>0</v>
      </c>
      <c r="D26" s="2" t="s">
        <v>60</v>
      </c>
      <c r="E26" s="2">
        <v>0</v>
      </c>
      <c r="F26" s="2" t="s">
        <v>60</v>
      </c>
      <c r="G26" s="2" t="s">
        <v>55</v>
      </c>
    </row>
    <row r="27" spans="2:7" ht="17" x14ac:dyDescent="0.2">
      <c r="B27" s="1" t="s">
        <v>99</v>
      </c>
      <c r="C27" s="2">
        <v>0</v>
      </c>
      <c r="D27" s="2" t="s">
        <v>60</v>
      </c>
      <c r="E27" s="2">
        <v>0</v>
      </c>
      <c r="F27" s="2" t="s">
        <v>60</v>
      </c>
      <c r="G27" s="2" t="s">
        <v>71</v>
      </c>
    </row>
    <row r="28" spans="2:7" ht="17" x14ac:dyDescent="0.2">
      <c r="B28" s="1" t="s">
        <v>98</v>
      </c>
      <c r="C28" s="2">
        <v>0</v>
      </c>
      <c r="D28" s="2" t="s">
        <v>60</v>
      </c>
      <c r="E28" s="2">
        <v>0</v>
      </c>
      <c r="F28" s="2" t="s">
        <v>60</v>
      </c>
      <c r="G28" s="2" t="s">
        <v>55</v>
      </c>
    </row>
    <row r="29" spans="2:7" ht="17" x14ac:dyDescent="0.2">
      <c r="B29" s="1" t="s">
        <v>100</v>
      </c>
      <c r="C29" s="2">
        <v>0</v>
      </c>
      <c r="D29" s="2" t="s">
        <v>60</v>
      </c>
      <c r="E29" s="2">
        <v>50</v>
      </c>
      <c r="F29" s="2" t="s">
        <v>60</v>
      </c>
      <c r="G29" s="2" t="s">
        <v>71</v>
      </c>
    </row>
    <row r="30" spans="2:7" ht="17" x14ac:dyDescent="0.2">
      <c r="B30" s="1" t="s">
        <v>101</v>
      </c>
      <c r="C30" s="2">
        <v>0</v>
      </c>
      <c r="D30" s="2" t="s">
        <v>60</v>
      </c>
      <c r="E30" s="2">
        <v>0</v>
      </c>
      <c r="F30" s="2" t="s">
        <v>60</v>
      </c>
      <c r="G30" s="2" t="s">
        <v>86</v>
      </c>
    </row>
  </sheetData>
  <sheetProtection algorithmName="SHA-512" hashValue="BFFkTDMCvuru6WscafegwwG9u58/iJLYMYkOZNc9mF/1K/+1NXTox/+sxVVsxgHJcqBYgEQS1mf6JZ0aPCBc5Q==" saltValue="b8NnDAYRR+jdSgabWOEUOA==" spinCount="100000" sheet="1" objects="1" scenarios="1"/>
  <mergeCells count="5">
    <mergeCell ref="B3:B4"/>
    <mergeCell ref="C3:D3"/>
    <mergeCell ref="E3:F3"/>
    <mergeCell ref="G3:G4"/>
    <mergeCell ref="B2:G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2552-98F4-436A-A7EA-673AA3ECF1AB}">
  <dimension ref="B1:Q92"/>
  <sheetViews>
    <sheetView zoomScaleNormal="100" workbookViewId="0">
      <selection activeCell="B8" sqref="B8"/>
    </sheetView>
  </sheetViews>
  <sheetFormatPr baseColWidth="10" defaultColWidth="11.5" defaultRowHeight="15" customHeight="1" x14ac:dyDescent="0.2"/>
  <cols>
    <col min="2" max="2" width="15.6640625" customWidth="1"/>
    <col min="3" max="10" width="13.33203125" customWidth="1"/>
    <col min="11" max="11" width="20.6640625" customWidth="1"/>
    <col min="12" max="12" width="0" hidden="1" customWidth="1"/>
    <col min="13" max="15" width="15.6640625" hidden="1" customWidth="1"/>
    <col min="16" max="20" width="0" hidden="1" customWidth="1"/>
  </cols>
  <sheetData>
    <row r="1" spans="2:17" x14ac:dyDescent="0.2"/>
    <row r="2" spans="2:17" ht="15.75" customHeight="1" x14ac:dyDescent="0.2">
      <c r="B2" s="80"/>
      <c r="C2" s="81" t="s">
        <v>51</v>
      </c>
      <c r="D2" s="82"/>
      <c r="E2" s="81" t="s">
        <v>13</v>
      </c>
      <c r="F2" s="82"/>
      <c r="G2" s="76" t="s">
        <v>107</v>
      </c>
      <c r="H2" s="76" t="s">
        <v>108</v>
      </c>
      <c r="I2" s="76" t="s">
        <v>109</v>
      </c>
      <c r="J2" s="76" t="s">
        <v>110</v>
      </c>
      <c r="K2" s="76" t="s">
        <v>53</v>
      </c>
    </row>
    <row r="3" spans="2:17" ht="16.25" customHeight="1" x14ac:dyDescent="0.2">
      <c r="B3" s="77"/>
      <c r="C3" s="1" t="s">
        <v>18</v>
      </c>
      <c r="D3" s="1" t="s">
        <v>19</v>
      </c>
      <c r="E3" s="1" t="s">
        <v>18</v>
      </c>
      <c r="F3" s="1" t="s">
        <v>19</v>
      </c>
      <c r="G3" s="77"/>
      <c r="H3" s="77"/>
      <c r="I3" s="77" t="s">
        <v>109</v>
      </c>
      <c r="J3" s="77"/>
      <c r="K3" s="77"/>
      <c r="P3" t="s">
        <v>3</v>
      </c>
    </row>
    <row r="4" spans="2:17" ht="16" hidden="1" x14ac:dyDescent="0.2">
      <c r="B4" s="40" t="s">
        <v>111</v>
      </c>
      <c r="C4" s="1" t="s">
        <v>112</v>
      </c>
      <c r="D4" s="1" t="s">
        <v>113</v>
      </c>
      <c r="E4" s="1" t="s">
        <v>114</v>
      </c>
      <c r="F4" s="1" t="s">
        <v>115</v>
      </c>
      <c r="G4" s="1" t="s">
        <v>116</v>
      </c>
      <c r="H4" s="42" t="s">
        <v>117</v>
      </c>
      <c r="I4" s="42" t="s">
        <v>118</v>
      </c>
      <c r="J4" t="s">
        <v>119</v>
      </c>
      <c r="K4" t="s">
        <v>120</v>
      </c>
      <c r="P4" t="s">
        <v>0</v>
      </c>
    </row>
    <row r="5" spans="2:17" ht="17" x14ac:dyDescent="0.2">
      <c r="B5" s="40" t="s">
        <v>54</v>
      </c>
      <c r="C5" s="2">
        <v>0</v>
      </c>
      <c r="D5" s="2">
        <v>400</v>
      </c>
      <c r="E5" s="2">
        <v>0</v>
      </c>
      <c r="F5" s="2">
        <v>250</v>
      </c>
      <c r="G5" s="2" t="s">
        <v>55</v>
      </c>
      <c r="H5" s="23" t="s">
        <v>3</v>
      </c>
      <c r="I5" s="23" t="s">
        <v>0</v>
      </c>
      <c r="J5" s="41" t="s">
        <v>121</v>
      </c>
      <c r="K5" s="2">
        <v>0</v>
      </c>
      <c r="M5" s="6" t="s">
        <v>3</v>
      </c>
      <c r="N5" s="7" t="s">
        <v>0</v>
      </c>
      <c r="O5" s="8" t="s">
        <v>121</v>
      </c>
      <c r="Q5" t="str" cm="1">
        <f t="array" ref="Q5">_xlfn.XLOOKUP(P3&amp;P4,M5:M17&amp;N5:N17,O5:O17,"test")</f>
        <v>Tournois_WD</v>
      </c>
    </row>
    <row r="6" spans="2:17" ht="17" x14ac:dyDescent="0.2">
      <c r="B6" s="40" t="s">
        <v>56</v>
      </c>
      <c r="C6" s="2">
        <v>100</v>
      </c>
      <c r="D6" s="2">
        <v>800</v>
      </c>
      <c r="E6" s="43">
        <v>0</v>
      </c>
      <c r="F6" s="2">
        <v>500</v>
      </c>
      <c r="G6" s="2" t="s">
        <v>55</v>
      </c>
      <c r="H6" s="23" t="s">
        <v>3</v>
      </c>
      <c r="I6" s="23" t="s">
        <v>0</v>
      </c>
      <c r="J6" s="41" t="s">
        <v>121</v>
      </c>
      <c r="K6" s="23">
        <v>400</v>
      </c>
      <c r="M6" s="6" t="s">
        <v>4</v>
      </c>
      <c r="N6" s="7" t="s">
        <v>0</v>
      </c>
      <c r="O6" s="8" t="s">
        <v>122</v>
      </c>
      <c r="Q6" t="str" cm="1">
        <f t="array" ref="Q6">_xlfn.XLOOKUP(P4&amp;P5,M6:M17&amp;N6:N17,O6:O17,"test")</f>
        <v>test</v>
      </c>
    </row>
    <row r="7" spans="2:17" ht="17" x14ac:dyDescent="0.2">
      <c r="B7" s="40" t="s">
        <v>57</v>
      </c>
      <c r="C7" s="2">
        <v>400</v>
      </c>
      <c r="D7" s="2">
        <v>1400</v>
      </c>
      <c r="E7" s="2">
        <v>200</v>
      </c>
      <c r="F7" s="2">
        <v>800</v>
      </c>
      <c r="G7" s="2" t="s">
        <v>55</v>
      </c>
      <c r="H7" s="23" t="s">
        <v>3</v>
      </c>
      <c r="I7" s="23" t="s">
        <v>0</v>
      </c>
      <c r="J7" s="41" t="s">
        <v>121</v>
      </c>
      <c r="K7" s="23">
        <v>800</v>
      </c>
      <c r="M7" s="6" t="s">
        <v>5</v>
      </c>
      <c r="N7" s="7" t="s">
        <v>0</v>
      </c>
      <c r="O7" s="8" t="s">
        <v>123</v>
      </c>
      <c r="Q7" cm="1">
        <f t="array" ref="Q7">_xlfn.XLOOKUP(P5&amp;P6,M7:M18&amp;N7:N18,O7:O18,"test")</f>
        <v>0</v>
      </c>
    </row>
    <row r="8" spans="2:17" ht="17" x14ac:dyDescent="0.2">
      <c r="B8" s="40" t="s">
        <v>58</v>
      </c>
      <c r="C8" s="2">
        <v>600</v>
      </c>
      <c r="D8" s="2">
        <v>2200</v>
      </c>
      <c r="E8" s="2">
        <v>400</v>
      </c>
      <c r="F8" s="2">
        <v>1200</v>
      </c>
      <c r="G8" s="2" t="s">
        <v>55</v>
      </c>
      <c r="H8" s="23" t="s">
        <v>3</v>
      </c>
      <c r="I8" s="23" t="s">
        <v>0</v>
      </c>
      <c r="J8" s="41" t="s">
        <v>121</v>
      </c>
      <c r="K8" s="23">
        <v>1400</v>
      </c>
      <c r="M8" s="6" t="s">
        <v>6</v>
      </c>
      <c r="N8" s="7" t="s">
        <v>0</v>
      </c>
      <c r="O8" s="8" t="s">
        <v>124</v>
      </c>
      <c r="Q8" cm="1">
        <f t="array" ref="Q8">_xlfn.XLOOKUP(P6&amp;P7,M8:M19&amp;N8:N19,O8:O19,"test")</f>
        <v>0</v>
      </c>
    </row>
    <row r="9" spans="2:17" ht="17" x14ac:dyDescent="0.2">
      <c r="B9" s="40" t="s">
        <v>59</v>
      </c>
      <c r="C9" s="2">
        <v>1200</v>
      </c>
      <c r="D9" s="2">
        <v>3000</v>
      </c>
      <c r="E9" s="2">
        <v>600</v>
      </c>
      <c r="F9" s="2" t="s">
        <v>60</v>
      </c>
      <c r="G9" s="2" t="s">
        <v>55</v>
      </c>
      <c r="H9" s="23" t="s">
        <v>3</v>
      </c>
      <c r="I9" s="23" t="s">
        <v>0</v>
      </c>
      <c r="J9" s="41" t="s">
        <v>121</v>
      </c>
      <c r="K9" s="23">
        <v>2200</v>
      </c>
      <c r="M9" s="4" t="s">
        <v>7</v>
      </c>
      <c r="N9" s="7" t="s">
        <v>0</v>
      </c>
      <c r="O9" s="5" t="s">
        <v>125</v>
      </c>
      <c r="Q9" cm="1">
        <f t="array" ref="Q9">_xlfn.XLOOKUP(P7&amp;P8,M9:M20&amp;N9:N20,O9:O20,"test")</f>
        <v>0</v>
      </c>
    </row>
    <row r="10" spans="2:17" ht="17" x14ac:dyDescent="0.2">
      <c r="B10" s="40" t="s">
        <v>61</v>
      </c>
      <c r="C10" s="2">
        <v>1600</v>
      </c>
      <c r="D10" s="2" t="s">
        <v>60</v>
      </c>
      <c r="E10" s="2">
        <v>800</v>
      </c>
      <c r="F10" s="2" t="s">
        <v>60</v>
      </c>
      <c r="G10" s="2" t="s">
        <v>55</v>
      </c>
      <c r="H10" s="23" t="s">
        <v>3</v>
      </c>
      <c r="I10" s="23" t="s">
        <v>0</v>
      </c>
      <c r="J10" s="41" t="s">
        <v>121</v>
      </c>
      <c r="K10" s="23">
        <v>3000</v>
      </c>
      <c r="M10" s="6" t="s">
        <v>3</v>
      </c>
      <c r="N10" s="7" t="s">
        <v>126</v>
      </c>
      <c r="O10" s="8" t="s">
        <v>127</v>
      </c>
      <c r="Q10" cm="1">
        <f t="array" ref="Q10">_xlfn.XLOOKUP(P8&amp;P9,M10:M21&amp;N10:N21,O10:O21,"test")</f>
        <v>0</v>
      </c>
    </row>
    <row r="11" spans="2:17" ht="17" x14ac:dyDescent="0.2">
      <c r="B11" s="40" t="s">
        <v>62</v>
      </c>
      <c r="C11" s="2">
        <v>0</v>
      </c>
      <c r="D11" s="2">
        <v>800</v>
      </c>
      <c r="E11" s="2">
        <v>0</v>
      </c>
      <c r="F11" s="2">
        <v>500</v>
      </c>
      <c r="G11" s="2" t="s">
        <v>63</v>
      </c>
      <c r="H11" s="23" t="s">
        <v>4</v>
      </c>
      <c r="I11" s="23" t="s">
        <v>0</v>
      </c>
      <c r="J11" s="41" t="s">
        <v>122</v>
      </c>
      <c r="K11" s="23">
        <v>0</v>
      </c>
      <c r="M11" s="6" t="s">
        <v>4</v>
      </c>
      <c r="N11" s="7" t="s">
        <v>126</v>
      </c>
      <c r="O11" s="8" t="s">
        <v>128</v>
      </c>
      <c r="Q11" cm="1">
        <f t="array" ref="Q11">_xlfn.XLOOKUP(P9&amp;P10,M11:M22&amp;N11:N22,O11:O22,"test")</f>
        <v>0</v>
      </c>
    </row>
    <row r="12" spans="2:17" ht="17" x14ac:dyDescent="0.2">
      <c r="B12" s="40" t="s">
        <v>64</v>
      </c>
      <c r="C12" s="2">
        <v>400</v>
      </c>
      <c r="D12" s="2">
        <v>1400</v>
      </c>
      <c r="E12" s="2">
        <v>200</v>
      </c>
      <c r="F12" s="2">
        <v>800</v>
      </c>
      <c r="G12" s="2" t="s">
        <v>63</v>
      </c>
      <c r="H12" s="23" t="s">
        <v>4</v>
      </c>
      <c r="I12" s="23" t="s">
        <v>0</v>
      </c>
      <c r="J12" s="41" t="s">
        <v>122</v>
      </c>
      <c r="K12" s="23">
        <v>800</v>
      </c>
      <c r="M12" s="6" t="s">
        <v>7</v>
      </c>
      <c r="N12" s="7" t="s">
        <v>126</v>
      </c>
      <c r="O12" s="8" t="s">
        <v>129</v>
      </c>
      <c r="Q12" cm="1">
        <f t="array" ref="Q12">_xlfn.XLOOKUP(P10&amp;P11,M12:M23&amp;N12:N23,O12:O23,"test")</f>
        <v>0</v>
      </c>
    </row>
    <row r="13" spans="2:17" ht="17" x14ac:dyDescent="0.2">
      <c r="B13" s="40" t="s">
        <v>17</v>
      </c>
      <c r="C13" s="2">
        <v>800</v>
      </c>
      <c r="D13" s="2">
        <v>2200</v>
      </c>
      <c r="E13" s="2">
        <v>400</v>
      </c>
      <c r="F13" s="2">
        <v>1200</v>
      </c>
      <c r="G13" s="2" t="s">
        <v>63</v>
      </c>
      <c r="H13" s="23" t="s">
        <v>4</v>
      </c>
      <c r="I13" s="23" t="s">
        <v>0</v>
      </c>
      <c r="J13" s="41" t="s">
        <v>122</v>
      </c>
      <c r="K13" s="23">
        <v>1400</v>
      </c>
      <c r="M13" s="6" t="s">
        <v>3</v>
      </c>
      <c r="N13" s="7" t="s">
        <v>2</v>
      </c>
      <c r="O13" s="8" t="s">
        <v>130</v>
      </c>
      <c r="Q13" cm="1">
        <f t="array" ref="Q13">_xlfn.XLOOKUP(P11&amp;P12,M13:M24&amp;N13:N24,O13:O24,"test")</f>
        <v>0</v>
      </c>
    </row>
    <row r="14" spans="2:17" ht="17" x14ac:dyDescent="0.2">
      <c r="B14" s="40" t="s">
        <v>65</v>
      </c>
      <c r="C14" s="2">
        <v>1200</v>
      </c>
      <c r="D14" s="2">
        <v>3000</v>
      </c>
      <c r="E14" s="2">
        <v>600</v>
      </c>
      <c r="F14" s="2">
        <v>1600</v>
      </c>
      <c r="G14" s="2" t="s">
        <v>63</v>
      </c>
      <c r="H14" s="23" t="s">
        <v>4</v>
      </c>
      <c r="I14" s="23" t="s">
        <v>0</v>
      </c>
      <c r="J14" s="41" t="s">
        <v>122</v>
      </c>
      <c r="K14" s="23">
        <v>2200</v>
      </c>
      <c r="M14" s="6" t="s">
        <v>4</v>
      </c>
      <c r="N14" s="7" t="s">
        <v>2</v>
      </c>
      <c r="O14" s="8" t="s">
        <v>131</v>
      </c>
      <c r="Q14" cm="1">
        <f t="array" ref="Q14">_xlfn.XLOOKUP(P12&amp;P13,M14:M25&amp;N14:N25,O14:O25,"test")</f>
        <v>0</v>
      </c>
    </row>
    <row r="15" spans="2:17" ht="17" x14ac:dyDescent="0.2">
      <c r="B15" s="40" t="s">
        <v>66</v>
      </c>
      <c r="C15" s="2">
        <v>1600</v>
      </c>
      <c r="D15" s="2">
        <v>3800</v>
      </c>
      <c r="E15" s="2">
        <v>800</v>
      </c>
      <c r="F15" s="2">
        <v>2000</v>
      </c>
      <c r="G15" s="2" t="s">
        <v>67</v>
      </c>
      <c r="H15" s="23" t="s">
        <v>4</v>
      </c>
      <c r="I15" s="23" t="s">
        <v>0</v>
      </c>
      <c r="J15" s="41" t="s">
        <v>122</v>
      </c>
      <c r="K15" s="23">
        <v>3000</v>
      </c>
      <c r="M15" s="6" t="s">
        <v>5</v>
      </c>
      <c r="N15" s="7" t="s">
        <v>2</v>
      </c>
      <c r="O15" s="8" t="s">
        <v>132</v>
      </c>
      <c r="Q15" cm="1">
        <f t="array" ref="Q15">_xlfn.XLOOKUP(P13&amp;P14,M15:M26&amp;N15:N26,O15:O26,"test")</f>
        <v>0</v>
      </c>
    </row>
    <row r="16" spans="2:17" ht="17" x14ac:dyDescent="0.2">
      <c r="B16" s="40" t="s">
        <v>68</v>
      </c>
      <c r="C16" s="2">
        <v>3200</v>
      </c>
      <c r="D16" s="2">
        <v>4600</v>
      </c>
      <c r="E16" s="2">
        <v>1400</v>
      </c>
      <c r="F16" s="2" t="s">
        <v>60</v>
      </c>
      <c r="G16" s="2" t="s">
        <v>67</v>
      </c>
      <c r="H16" s="23" t="s">
        <v>4</v>
      </c>
      <c r="I16" s="23" t="s">
        <v>0</v>
      </c>
      <c r="J16" s="41" t="s">
        <v>122</v>
      </c>
      <c r="K16" s="23">
        <v>3800</v>
      </c>
      <c r="M16" s="6" t="s">
        <v>7</v>
      </c>
      <c r="N16" s="7" t="s">
        <v>2</v>
      </c>
      <c r="O16" s="8" t="s">
        <v>133</v>
      </c>
    </row>
    <row r="17" spans="2:17" ht="17" x14ac:dyDescent="0.2">
      <c r="B17" s="40" t="s">
        <v>69</v>
      </c>
      <c r="C17" s="2">
        <v>3600</v>
      </c>
      <c r="D17" s="2" t="s">
        <v>60</v>
      </c>
      <c r="E17" s="2">
        <v>1800</v>
      </c>
      <c r="F17" s="2" t="s">
        <v>60</v>
      </c>
      <c r="G17" s="2" t="s">
        <v>67</v>
      </c>
      <c r="H17" s="23" t="s">
        <v>4</v>
      </c>
      <c r="I17" s="23" t="s">
        <v>0</v>
      </c>
      <c r="J17" s="41" t="s">
        <v>122</v>
      </c>
      <c r="K17" s="23">
        <v>4600</v>
      </c>
      <c r="M17" s="6" t="s">
        <v>6</v>
      </c>
      <c r="N17" s="7" t="s">
        <v>2</v>
      </c>
      <c r="O17" s="8" t="s">
        <v>134</v>
      </c>
      <c r="Q17" cm="1">
        <f t="array" ref="Q17">_xlfn.XLOOKUP(P14&amp;P15,M17:M27&amp;N17:N27,O17:O27,"test")</f>
        <v>0</v>
      </c>
    </row>
    <row r="18" spans="2:17" ht="17" x14ac:dyDescent="0.2">
      <c r="B18" s="40" t="s">
        <v>70</v>
      </c>
      <c r="C18" s="2">
        <v>0</v>
      </c>
      <c r="D18" s="2">
        <v>800</v>
      </c>
      <c r="E18" s="2">
        <v>0</v>
      </c>
      <c r="F18" s="2">
        <v>500</v>
      </c>
      <c r="G18" s="2" t="s">
        <v>71</v>
      </c>
      <c r="H18" s="23" t="s">
        <v>5</v>
      </c>
      <c r="I18" s="23" t="s">
        <v>0</v>
      </c>
      <c r="J18" s="41" t="s">
        <v>122</v>
      </c>
      <c r="K18" s="23">
        <v>0</v>
      </c>
      <c r="M18" s="6"/>
      <c r="N18" s="6"/>
      <c r="O18" s="8"/>
    </row>
    <row r="19" spans="2:17" ht="17" x14ac:dyDescent="0.2">
      <c r="B19" s="40" t="s">
        <v>72</v>
      </c>
      <c r="C19" s="2">
        <v>0</v>
      </c>
      <c r="D19" s="2">
        <v>1400</v>
      </c>
      <c r="E19" s="2">
        <v>0</v>
      </c>
      <c r="F19" s="2">
        <v>800</v>
      </c>
      <c r="G19" s="2" t="s">
        <v>71</v>
      </c>
      <c r="H19" s="23" t="s">
        <v>5</v>
      </c>
      <c r="I19" s="23" t="s">
        <v>0</v>
      </c>
      <c r="J19" s="41" t="s">
        <v>123</v>
      </c>
      <c r="K19" s="23">
        <v>800</v>
      </c>
    </row>
    <row r="20" spans="2:17" ht="17" x14ac:dyDescent="0.2">
      <c r="B20" s="40" t="s">
        <v>73</v>
      </c>
      <c r="C20" s="2">
        <v>0</v>
      </c>
      <c r="D20" s="2">
        <v>2200</v>
      </c>
      <c r="E20" s="2">
        <v>0</v>
      </c>
      <c r="F20" s="2">
        <v>1200</v>
      </c>
      <c r="G20" s="2" t="s">
        <v>71</v>
      </c>
      <c r="H20" s="23" t="s">
        <v>5</v>
      </c>
      <c r="I20" s="23" t="s">
        <v>0</v>
      </c>
      <c r="J20" s="41" t="s">
        <v>123</v>
      </c>
      <c r="K20" s="23">
        <v>1400</v>
      </c>
    </row>
    <row r="21" spans="2:17" ht="17" x14ac:dyDescent="0.2">
      <c r="B21" s="40" t="s">
        <v>74</v>
      </c>
      <c r="C21" s="2">
        <v>0</v>
      </c>
      <c r="D21" s="2">
        <v>3000</v>
      </c>
      <c r="E21" s="2">
        <v>0</v>
      </c>
      <c r="F21" s="2">
        <v>1600</v>
      </c>
      <c r="G21" s="2" t="s">
        <v>71</v>
      </c>
      <c r="H21" s="23" t="s">
        <v>5</v>
      </c>
      <c r="I21" s="23" t="s">
        <v>0</v>
      </c>
      <c r="J21" s="41" t="s">
        <v>123</v>
      </c>
      <c r="K21" s="23">
        <v>2200</v>
      </c>
    </row>
    <row r="22" spans="2:17" ht="17" x14ac:dyDescent="0.2">
      <c r="B22" s="40" t="s">
        <v>75</v>
      </c>
      <c r="C22" s="2">
        <v>0</v>
      </c>
      <c r="D22" s="2" t="s">
        <v>60</v>
      </c>
      <c r="E22" s="2">
        <v>0</v>
      </c>
      <c r="F22" s="2" t="s">
        <v>60</v>
      </c>
      <c r="G22" s="2" t="s">
        <v>71</v>
      </c>
      <c r="H22" s="23" t="s">
        <v>5</v>
      </c>
      <c r="I22" s="23" t="s">
        <v>0</v>
      </c>
      <c r="J22" s="41" t="s">
        <v>123</v>
      </c>
      <c r="K22" s="23">
        <v>3000</v>
      </c>
    </row>
    <row r="23" spans="2:17" ht="17" x14ac:dyDescent="0.2">
      <c r="B23" s="40" t="s">
        <v>76</v>
      </c>
      <c r="C23" s="2">
        <v>0</v>
      </c>
      <c r="D23" s="2" t="s">
        <v>60</v>
      </c>
      <c r="E23" s="2">
        <v>0</v>
      </c>
      <c r="F23" s="2" t="s">
        <v>60</v>
      </c>
      <c r="G23" s="2" t="s">
        <v>63</v>
      </c>
      <c r="H23" s="23" t="s">
        <v>6</v>
      </c>
      <c r="I23" s="23" t="s">
        <v>0</v>
      </c>
      <c r="J23" s="41" t="s">
        <v>124</v>
      </c>
      <c r="K23" s="23">
        <v>3000</v>
      </c>
    </row>
    <row r="24" spans="2:17" ht="17" customHeight="1" x14ac:dyDescent="0.2">
      <c r="B24" s="40" t="s">
        <v>77</v>
      </c>
      <c r="C24" s="2">
        <v>0</v>
      </c>
      <c r="D24" s="2">
        <v>3000</v>
      </c>
      <c r="E24" s="2">
        <v>0</v>
      </c>
      <c r="F24" s="2">
        <v>1600</v>
      </c>
      <c r="G24" s="2" t="s">
        <v>63</v>
      </c>
      <c r="H24" s="23" t="s">
        <v>6</v>
      </c>
      <c r="I24" s="23" t="s">
        <v>0</v>
      </c>
      <c r="J24" s="41" t="s">
        <v>124</v>
      </c>
      <c r="K24" s="23">
        <v>1400</v>
      </c>
    </row>
    <row r="25" spans="2:17" ht="17" x14ac:dyDescent="0.2">
      <c r="B25" s="40" t="s">
        <v>78</v>
      </c>
      <c r="C25" s="2">
        <v>0</v>
      </c>
      <c r="D25" s="2">
        <v>1400</v>
      </c>
      <c r="E25" s="2">
        <v>0</v>
      </c>
      <c r="F25" s="2">
        <v>800</v>
      </c>
      <c r="G25" s="2" t="s">
        <v>63</v>
      </c>
      <c r="H25" s="23" t="s">
        <v>6</v>
      </c>
      <c r="I25" s="23" t="s">
        <v>0</v>
      </c>
      <c r="J25" s="41" t="s">
        <v>124</v>
      </c>
      <c r="K25" s="23">
        <v>0</v>
      </c>
    </row>
    <row r="26" spans="2:17" ht="17" customHeight="1" x14ac:dyDescent="0.2">
      <c r="B26" s="40" t="s">
        <v>79</v>
      </c>
      <c r="C26" s="2">
        <v>0</v>
      </c>
      <c r="D26" s="2" t="s">
        <v>60</v>
      </c>
      <c r="E26" s="2">
        <v>0</v>
      </c>
      <c r="F26" s="2" t="s">
        <v>60</v>
      </c>
      <c r="G26" s="2" t="s">
        <v>63</v>
      </c>
      <c r="H26" s="23" t="s">
        <v>6</v>
      </c>
      <c r="I26" s="23" t="s">
        <v>0</v>
      </c>
      <c r="J26" s="41" t="s">
        <v>124</v>
      </c>
      <c r="K26" s="23">
        <v>3000</v>
      </c>
    </row>
    <row r="27" spans="2:17" ht="17" x14ac:dyDescent="0.2">
      <c r="B27" s="40" t="s">
        <v>80</v>
      </c>
      <c r="C27" s="2">
        <v>0</v>
      </c>
      <c r="D27" s="2">
        <v>3000</v>
      </c>
      <c r="E27" s="2">
        <v>0</v>
      </c>
      <c r="F27" s="2">
        <v>1600</v>
      </c>
      <c r="G27" s="2" t="s">
        <v>63</v>
      </c>
      <c r="H27" s="23" t="s">
        <v>6</v>
      </c>
      <c r="I27" s="23" t="s">
        <v>0</v>
      </c>
      <c r="J27" s="41" t="s">
        <v>124</v>
      </c>
      <c r="K27" s="23">
        <v>1400</v>
      </c>
    </row>
    <row r="28" spans="2:17" ht="17" x14ac:dyDescent="0.2">
      <c r="B28" s="40" t="s">
        <v>81</v>
      </c>
      <c r="C28" s="2">
        <v>0</v>
      </c>
      <c r="D28" s="2">
        <v>1400</v>
      </c>
      <c r="E28" s="2">
        <v>0</v>
      </c>
      <c r="F28" s="2">
        <v>800</v>
      </c>
      <c r="G28" s="2" t="s">
        <v>63</v>
      </c>
      <c r="H28" s="23" t="s">
        <v>6</v>
      </c>
      <c r="I28" s="23" t="s">
        <v>0</v>
      </c>
      <c r="J28" s="41" t="s">
        <v>124</v>
      </c>
      <c r="K28" s="23">
        <v>0</v>
      </c>
    </row>
    <row r="29" spans="2:17" ht="17" x14ac:dyDescent="0.2">
      <c r="B29" s="40" t="s">
        <v>82</v>
      </c>
      <c r="C29" s="2">
        <v>0</v>
      </c>
      <c r="D29" s="2" t="s">
        <v>60</v>
      </c>
      <c r="E29" s="2">
        <v>0</v>
      </c>
      <c r="F29" s="2" t="s">
        <v>60</v>
      </c>
      <c r="G29" s="2" t="s">
        <v>63</v>
      </c>
      <c r="H29" s="23" t="s">
        <v>6</v>
      </c>
      <c r="I29" s="23" t="s">
        <v>0</v>
      </c>
      <c r="J29" s="41" t="s">
        <v>124</v>
      </c>
      <c r="K29" s="23">
        <v>0</v>
      </c>
    </row>
    <row r="30" spans="2:17" ht="17" x14ac:dyDescent="0.2">
      <c r="B30" s="40" t="s">
        <v>83</v>
      </c>
      <c r="C30" s="2">
        <v>0</v>
      </c>
      <c r="D30" s="2" t="s">
        <v>60</v>
      </c>
      <c r="E30" s="2">
        <v>0</v>
      </c>
      <c r="F30" s="2" t="s">
        <v>60</v>
      </c>
      <c r="G30" s="2" t="s">
        <v>63</v>
      </c>
      <c r="H30" s="23" t="s">
        <v>6</v>
      </c>
      <c r="I30" s="23" t="s">
        <v>0</v>
      </c>
      <c r="J30" s="41" t="s">
        <v>124</v>
      </c>
      <c r="K30" s="23">
        <v>0</v>
      </c>
    </row>
    <row r="31" spans="2:17" ht="17" x14ac:dyDescent="0.2">
      <c r="B31" s="40" t="s">
        <v>84</v>
      </c>
      <c r="C31" s="2">
        <v>0</v>
      </c>
      <c r="D31" s="2" t="s">
        <v>60</v>
      </c>
      <c r="E31" s="2">
        <v>0</v>
      </c>
      <c r="F31" s="2" t="s">
        <v>60</v>
      </c>
      <c r="G31" s="2" t="s">
        <v>63</v>
      </c>
      <c r="H31" s="23" t="s">
        <v>6</v>
      </c>
      <c r="I31" s="23" t="s">
        <v>0</v>
      </c>
      <c r="J31" s="41" t="s">
        <v>124</v>
      </c>
      <c r="K31" s="23">
        <v>0</v>
      </c>
    </row>
    <row r="32" spans="2:17" ht="17" x14ac:dyDescent="0.2">
      <c r="B32" s="40" t="s">
        <v>85</v>
      </c>
      <c r="C32" s="2">
        <v>0</v>
      </c>
      <c r="D32" s="2" t="s">
        <v>60</v>
      </c>
      <c r="E32" s="2">
        <v>0</v>
      </c>
      <c r="F32" s="2" t="s">
        <v>60</v>
      </c>
      <c r="G32" s="2" t="s">
        <v>86</v>
      </c>
      <c r="H32" s="23" t="s">
        <v>6</v>
      </c>
      <c r="I32" s="23" t="s">
        <v>0</v>
      </c>
      <c r="J32" s="41" t="s">
        <v>124</v>
      </c>
      <c r="K32" s="23">
        <v>0</v>
      </c>
    </row>
    <row r="33" spans="2:11" ht="17" x14ac:dyDescent="0.2">
      <c r="B33" s="40" t="s">
        <v>87</v>
      </c>
      <c r="C33" s="2">
        <v>0</v>
      </c>
      <c r="D33" s="2">
        <v>2200</v>
      </c>
      <c r="E33" s="2">
        <v>0</v>
      </c>
      <c r="F33" s="2">
        <v>1200</v>
      </c>
      <c r="G33" s="2" t="s">
        <v>86</v>
      </c>
      <c r="H33" s="23" t="s">
        <v>6</v>
      </c>
      <c r="I33" s="23" t="s">
        <v>0</v>
      </c>
      <c r="J33" s="41" t="s">
        <v>124</v>
      </c>
      <c r="K33" s="23">
        <v>800</v>
      </c>
    </row>
    <row r="34" spans="2:11" ht="17" x14ac:dyDescent="0.2">
      <c r="B34" s="40" t="s">
        <v>88</v>
      </c>
      <c r="C34" s="2">
        <v>0</v>
      </c>
      <c r="D34" s="2">
        <v>800</v>
      </c>
      <c r="E34" s="2">
        <v>0</v>
      </c>
      <c r="F34" s="2">
        <v>500</v>
      </c>
      <c r="G34" s="2" t="s">
        <v>86</v>
      </c>
      <c r="H34" s="23" t="s">
        <v>6</v>
      </c>
      <c r="I34" s="23" t="s">
        <v>0</v>
      </c>
      <c r="J34" s="41" t="s">
        <v>124</v>
      </c>
      <c r="K34" s="23">
        <v>0</v>
      </c>
    </row>
    <row r="35" spans="2:11" ht="17" x14ac:dyDescent="0.2">
      <c r="B35" s="40" t="s">
        <v>89</v>
      </c>
      <c r="C35" s="2">
        <v>0</v>
      </c>
      <c r="D35" s="2" t="s">
        <v>60</v>
      </c>
      <c r="E35" s="2">
        <v>0</v>
      </c>
      <c r="F35" s="2" t="s">
        <v>60</v>
      </c>
      <c r="G35" s="2" t="s">
        <v>86</v>
      </c>
      <c r="H35" s="23" t="s">
        <v>6</v>
      </c>
      <c r="I35" s="23" t="s">
        <v>0</v>
      </c>
      <c r="J35" s="41" t="s">
        <v>124</v>
      </c>
      <c r="K35" s="23">
        <v>2200</v>
      </c>
    </row>
    <row r="36" spans="2:11" ht="17" x14ac:dyDescent="0.2">
      <c r="B36" s="40" t="s">
        <v>90</v>
      </c>
      <c r="C36" s="2">
        <v>0</v>
      </c>
      <c r="D36" s="2">
        <v>2200</v>
      </c>
      <c r="E36" s="2">
        <v>0</v>
      </c>
      <c r="F36" s="2">
        <v>1200</v>
      </c>
      <c r="G36" s="2" t="s">
        <v>86</v>
      </c>
      <c r="H36" s="23" t="s">
        <v>6</v>
      </c>
      <c r="I36" s="23" t="s">
        <v>0</v>
      </c>
      <c r="J36" s="41" t="s">
        <v>124</v>
      </c>
      <c r="K36" s="23">
        <v>600</v>
      </c>
    </row>
    <row r="37" spans="2:11" ht="17" x14ac:dyDescent="0.2">
      <c r="B37" s="40" t="s">
        <v>91</v>
      </c>
      <c r="C37" s="2">
        <v>0</v>
      </c>
      <c r="D37" s="2">
        <v>600</v>
      </c>
      <c r="E37" s="2">
        <v>0</v>
      </c>
      <c r="F37" s="2">
        <v>400</v>
      </c>
      <c r="G37" s="2" t="s">
        <v>86</v>
      </c>
      <c r="H37" s="23" t="s">
        <v>6</v>
      </c>
      <c r="I37" s="23" t="s">
        <v>0</v>
      </c>
      <c r="J37" s="41" t="s">
        <v>124</v>
      </c>
      <c r="K37" s="23">
        <v>0</v>
      </c>
    </row>
    <row r="38" spans="2:11" ht="17" x14ac:dyDescent="0.2">
      <c r="B38" s="40" t="s">
        <v>92</v>
      </c>
      <c r="C38" s="2">
        <v>0</v>
      </c>
      <c r="D38" s="2" t="s">
        <v>60</v>
      </c>
      <c r="E38" s="2">
        <v>0</v>
      </c>
      <c r="F38" s="2" t="s">
        <v>60</v>
      </c>
      <c r="G38" s="2" t="s">
        <v>86</v>
      </c>
      <c r="H38" s="23" t="s">
        <v>6</v>
      </c>
      <c r="I38" s="23" t="s">
        <v>0</v>
      </c>
      <c r="J38" s="41" t="s">
        <v>124</v>
      </c>
      <c r="K38" s="23">
        <v>0</v>
      </c>
    </row>
    <row r="39" spans="2:11" ht="17" x14ac:dyDescent="0.2">
      <c r="B39" s="40" t="s">
        <v>93</v>
      </c>
      <c r="C39" s="2">
        <v>0</v>
      </c>
      <c r="D39" s="2" t="s">
        <v>60</v>
      </c>
      <c r="E39" s="2">
        <v>0</v>
      </c>
      <c r="F39" s="2" t="s">
        <v>60</v>
      </c>
      <c r="G39" s="2" t="s">
        <v>86</v>
      </c>
      <c r="H39" s="23" t="s">
        <v>6</v>
      </c>
      <c r="I39" s="23" t="s">
        <v>0</v>
      </c>
      <c r="J39" s="41" t="s">
        <v>124</v>
      </c>
      <c r="K39" s="23">
        <v>0</v>
      </c>
    </row>
    <row r="40" spans="2:11" ht="17" x14ac:dyDescent="0.2">
      <c r="B40" s="40" t="s">
        <v>94</v>
      </c>
      <c r="C40" s="2">
        <v>0</v>
      </c>
      <c r="D40" s="2" t="s">
        <v>60</v>
      </c>
      <c r="E40" s="2">
        <v>0</v>
      </c>
      <c r="F40" s="2" t="s">
        <v>60</v>
      </c>
      <c r="G40" s="2" t="s">
        <v>55</v>
      </c>
      <c r="H40" s="23" t="s">
        <v>6</v>
      </c>
      <c r="I40" s="23" t="s">
        <v>0</v>
      </c>
      <c r="J40" s="41" t="s">
        <v>124</v>
      </c>
      <c r="K40" s="23">
        <v>0</v>
      </c>
    </row>
    <row r="41" spans="2:11" ht="17" x14ac:dyDescent="0.2">
      <c r="B41" s="40" t="s">
        <v>95</v>
      </c>
      <c r="C41" s="2">
        <v>0</v>
      </c>
      <c r="D41" s="2" t="s">
        <v>60</v>
      </c>
      <c r="E41" s="2">
        <v>0</v>
      </c>
      <c r="F41" s="2" t="s">
        <v>60</v>
      </c>
      <c r="G41" s="2" t="s">
        <v>67</v>
      </c>
      <c r="H41" s="23" t="s">
        <v>7</v>
      </c>
      <c r="I41" s="23" t="s">
        <v>0</v>
      </c>
      <c r="J41" s="41" t="s">
        <v>125</v>
      </c>
      <c r="K41" s="23">
        <v>0</v>
      </c>
    </row>
    <row r="42" spans="2:11" ht="17" x14ac:dyDescent="0.2">
      <c r="B42" s="40" t="s">
        <v>96</v>
      </c>
      <c r="C42" s="2">
        <v>0</v>
      </c>
      <c r="D42" s="2" t="s">
        <v>60</v>
      </c>
      <c r="E42" s="2">
        <v>0</v>
      </c>
      <c r="F42" s="2" t="s">
        <v>60</v>
      </c>
      <c r="G42" s="2" t="s">
        <v>55</v>
      </c>
      <c r="H42" s="23" t="s">
        <v>7</v>
      </c>
      <c r="I42" s="23" t="s">
        <v>0</v>
      </c>
      <c r="J42" s="41" t="s">
        <v>125</v>
      </c>
      <c r="K42" s="23">
        <v>0</v>
      </c>
    </row>
    <row r="43" spans="2:11" ht="17" x14ac:dyDescent="0.2">
      <c r="B43" s="40" t="s">
        <v>97</v>
      </c>
      <c r="C43" s="2">
        <v>0</v>
      </c>
      <c r="D43" s="2" t="s">
        <v>60</v>
      </c>
      <c r="E43" s="2">
        <v>0</v>
      </c>
      <c r="F43" s="2" t="s">
        <v>60</v>
      </c>
      <c r="G43" s="2" t="s">
        <v>71</v>
      </c>
      <c r="H43" s="23" t="s">
        <v>7</v>
      </c>
      <c r="I43" s="23" t="s">
        <v>0</v>
      </c>
      <c r="J43" s="41" t="s">
        <v>125</v>
      </c>
      <c r="K43" s="23">
        <v>0</v>
      </c>
    </row>
    <row r="44" spans="2:11" ht="17" x14ac:dyDescent="0.2">
      <c r="B44" s="40" t="s">
        <v>98</v>
      </c>
      <c r="C44" s="2">
        <v>0</v>
      </c>
      <c r="D44" s="2" t="s">
        <v>60</v>
      </c>
      <c r="E44" s="2">
        <v>0</v>
      </c>
      <c r="F44" s="2" t="s">
        <v>60</v>
      </c>
      <c r="G44" s="2" t="s">
        <v>55</v>
      </c>
      <c r="H44" s="23" t="s">
        <v>7</v>
      </c>
      <c r="I44" s="23" t="s">
        <v>0</v>
      </c>
      <c r="J44" s="41" t="s">
        <v>125</v>
      </c>
      <c r="K44" s="23">
        <v>0</v>
      </c>
    </row>
    <row r="45" spans="2:11" ht="17" x14ac:dyDescent="0.2">
      <c r="B45" s="40" t="s">
        <v>99</v>
      </c>
      <c r="C45" s="2">
        <v>0</v>
      </c>
      <c r="D45" s="2" t="s">
        <v>60</v>
      </c>
      <c r="E45" s="2">
        <v>0</v>
      </c>
      <c r="F45" s="2" t="s">
        <v>60</v>
      </c>
      <c r="G45" s="2" t="s">
        <v>71</v>
      </c>
      <c r="H45" s="23" t="s">
        <v>7</v>
      </c>
      <c r="I45" s="23" t="s">
        <v>0</v>
      </c>
      <c r="J45" s="41" t="s">
        <v>125</v>
      </c>
      <c r="K45" s="23">
        <v>0</v>
      </c>
    </row>
    <row r="46" spans="2:11" ht="17" x14ac:dyDescent="0.2">
      <c r="B46" s="40" t="s">
        <v>98</v>
      </c>
      <c r="C46" s="2">
        <v>0</v>
      </c>
      <c r="D46" s="2" t="s">
        <v>60</v>
      </c>
      <c r="E46" s="2">
        <v>0</v>
      </c>
      <c r="F46" s="2" t="s">
        <v>60</v>
      </c>
      <c r="G46" s="2" t="s">
        <v>55</v>
      </c>
      <c r="H46" s="23" t="s">
        <v>7</v>
      </c>
      <c r="I46" s="23" t="s">
        <v>0</v>
      </c>
      <c r="J46" s="41" t="s">
        <v>125</v>
      </c>
      <c r="K46" s="23">
        <v>0</v>
      </c>
    </row>
    <row r="47" spans="2:11" ht="17" x14ac:dyDescent="0.2">
      <c r="B47" s="40" t="s">
        <v>100</v>
      </c>
      <c r="C47" s="2">
        <v>0</v>
      </c>
      <c r="D47" s="2" t="s">
        <v>60</v>
      </c>
      <c r="E47" s="2">
        <v>50</v>
      </c>
      <c r="F47" s="2" t="s">
        <v>60</v>
      </c>
      <c r="G47" s="2" t="s">
        <v>71</v>
      </c>
      <c r="H47" s="23" t="s">
        <v>7</v>
      </c>
      <c r="I47" s="23" t="s">
        <v>0</v>
      </c>
      <c r="J47" s="41" t="s">
        <v>125</v>
      </c>
      <c r="K47" s="23">
        <v>0</v>
      </c>
    </row>
    <row r="48" spans="2:11" ht="15" customHeight="1" x14ac:dyDescent="0.2">
      <c r="B48" s="40" t="s">
        <v>101</v>
      </c>
      <c r="C48" s="2">
        <v>0</v>
      </c>
      <c r="D48" s="2" t="s">
        <v>60</v>
      </c>
      <c r="E48" s="2">
        <v>0</v>
      </c>
      <c r="F48" s="2" t="s">
        <v>60</v>
      </c>
      <c r="G48" s="2" t="s">
        <v>86</v>
      </c>
      <c r="H48" s="23" t="s">
        <v>7</v>
      </c>
      <c r="I48" s="23" t="s">
        <v>0</v>
      </c>
      <c r="J48" s="41" t="s">
        <v>125</v>
      </c>
      <c r="K48" s="23">
        <v>0</v>
      </c>
    </row>
    <row r="49" spans="2:11" ht="15" customHeight="1" x14ac:dyDescent="0.2">
      <c r="B49" s="40" t="s">
        <v>54</v>
      </c>
      <c r="C49" s="2">
        <v>0</v>
      </c>
      <c r="D49" s="2">
        <v>400</v>
      </c>
      <c r="E49" s="2">
        <v>0</v>
      </c>
      <c r="F49" s="2">
        <v>250</v>
      </c>
      <c r="G49" s="2" t="s">
        <v>55</v>
      </c>
      <c r="H49" s="23" t="s">
        <v>3</v>
      </c>
      <c r="I49" s="23" t="s">
        <v>126</v>
      </c>
      <c r="J49" s="41" t="s">
        <v>127</v>
      </c>
      <c r="K49" s="23" t="s">
        <v>135</v>
      </c>
    </row>
    <row r="50" spans="2:11" ht="15" customHeight="1" x14ac:dyDescent="0.2">
      <c r="B50" s="40" t="s">
        <v>56</v>
      </c>
      <c r="C50" s="2">
        <v>100</v>
      </c>
      <c r="D50" s="2">
        <v>800</v>
      </c>
      <c r="E50" s="2">
        <v>0</v>
      </c>
      <c r="F50" s="2">
        <v>500</v>
      </c>
      <c r="G50" s="2" t="s">
        <v>55</v>
      </c>
      <c r="H50" s="23" t="s">
        <v>3</v>
      </c>
      <c r="I50" s="23" t="s">
        <v>126</v>
      </c>
      <c r="J50" s="41" t="s">
        <v>127</v>
      </c>
      <c r="K50" s="23" t="s">
        <v>135</v>
      </c>
    </row>
    <row r="51" spans="2:11" ht="15" customHeight="1" x14ac:dyDescent="0.2">
      <c r="B51" s="40" t="s">
        <v>57</v>
      </c>
      <c r="C51" s="2">
        <v>400</v>
      </c>
      <c r="D51" s="2">
        <v>1400</v>
      </c>
      <c r="E51" s="2">
        <v>200</v>
      </c>
      <c r="F51" s="2">
        <v>800</v>
      </c>
      <c r="G51" s="2" t="s">
        <v>55</v>
      </c>
      <c r="H51" s="23" t="s">
        <v>3</v>
      </c>
      <c r="I51" s="23" t="s">
        <v>126</v>
      </c>
      <c r="J51" s="41" t="s">
        <v>127</v>
      </c>
      <c r="K51" s="23" t="s">
        <v>135</v>
      </c>
    </row>
    <row r="52" spans="2:11" ht="15" customHeight="1" x14ac:dyDescent="0.2">
      <c r="B52" s="40" t="s">
        <v>58</v>
      </c>
      <c r="C52" s="2">
        <v>600</v>
      </c>
      <c r="D52" s="2">
        <v>2200</v>
      </c>
      <c r="E52" s="2">
        <v>400</v>
      </c>
      <c r="F52" s="2">
        <v>1200</v>
      </c>
      <c r="G52" s="2" t="s">
        <v>55</v>
      </c>
      <c r="H52" s="23" t="s">
        <v>3</v>
      </c>
      <c r="I52" s="23" t="s">
        <v>126</v>
      </c>
      <c r="J52" s="41" t="s">
        <v>127</v>
      </c>
      <c r="K52" s="23" t="s">
        <v>135</v>
      </c>
    </row>
    <row r="53" spans="2:11" ht="15" customHeight="1" x14ac:dyDescent="0.2">
      <c r="B53" s="40" t="s">
        <v>59</v>
      </c>
      <c r="C53" s="2">
        <v>1200</v>
      </c>
      <c r="D53" s="2">
        <v>3000</v>
      </c>
      <c r="E53" s="2">
        <v>600</v>
      </c>
      <c r="F53" s="2" t="s">
        <v>60</v>
      </c>
      <c r="G53" s="2" t="s">
        <v>55</v>
      </c>
      <c r="H53" s="23" t="s">
        <v>3</v>
      </c>
      <c r="I53" s="23" t="s">
        <v>126</v>
      </c>
      <c r="J53" s="41" t="s">
        <v>127</v>
      </c>
      <c r="K53" s="23" t="s">
        <v>135</v>
      </c>
    </row>
    <row r="54" spans="2:11" ht="15" customHeight="1" x14ac:dyDescent="0.2">
      <c r="B54" s="40" t="s">
        <v>61</v>
      </c>
      <c r="C54" s="2">
        <v>1600</v>
      </c>
      <c r="D54" s="2" t="s">
        <v>60</v>
      </c>
      <c r="E54" s="2">
        <v>800</v>
      </c>
      <c r="F54" s="2" t="s">
        <v>60</v>
      </c>
      <c r="G54" s="2" t="s">
        <v>55</v>
      </c>
      <c r="H54" s="23" t="s">
        <v>3</v>
      </c>
      <c r="I54" s="23" t="s">
        <v>126</v>
      </c>
      <c r="J54" s="41" t="s">
        <v>130</v>
      </c>
      <c r="K54" s="23" t="s">
        <v>135</v>
      </c>
    </row>
    <row r="55" spans="2:11" ht="15" customHeight="1" x14ac:dyDescent="0.2">
      <c r="B55" s="40" t="s">
        <v>62</v>
      </c>
      <c r="C55" s="2">
        <v>0</v>
      </c>
      <c r="D55" s="2">
        <v>800</v>
      </c>
      <c r="E55" s="2">
        <v>0</v>
      </c>
      <c r="F55" s="2">
        <v>500</v>
      </c>
      <c r="G55" s="2" t="s">
        <v>63</v>
      </c>
      <c r="H55" s="23" t="s">
        <v>4</v>
      </c>
      <c r="I55" s="23" t="s">
        <v>126</v>
      </c>
      <c r="J55" s="41" t="s">
        <v>128</v>
      </c>
      <c r="K55" s="23" t="s">
        <v>135</v>
      </c>
    </row>
    <row r="56" spans="2:11" ht="15" customHeight="1" x14ac:dyDescent="0.2">
      <c r="B56" s="40" t="s">
        <v>64</v>
      </c>
      <c r="C56" s="2">
        <v>400</v>
      </c>
      <c r="D56" s="2">
        <v>1400</v>
      </c>
      <c r="E56" s="2">
        <v>200</v>
      </c>
      <c r="F56" s="2">
        <v>800</v>
      </c>
      <c r="G56" s="2" t="s">
        <v>63</v>
      </c>
      <c r="H56" s="23" t="s">
        <v>4</v>
      </c>
      <c r="I56" s="23" t="s">
        <v>126</v>
      </c>
      <c r="J56" s="41" t="s">
        <v>128</v>
      </c>
      <c r="K56" s="23" t="s">
        <v>135</v>
      </c>
    </row>
    <row r="57" spans="2:11" ht="15" customHeight="1" x14ac:dyDescent="0.2">
      <c r="B57" s="40" t="s">
        <v>17</v>
      </c>
      <c r="C57" s="2">
        <v>800</v>
      </c>
      <c r="D57" s="2">
        <v>2200</v>
      </c>
      <c r="E57" s="2">
        <v>400</v>
      </c>
      <c r="F57" s="2">
        <v>1200</v>
      </c>
      <c r="G57" s="2" t="s">
        <v>63</v>
      </c>
      <c r="H57" s="23" t="s">
        <v>4</v>
      </c>
      <c r="I57" s="23" t="s">
        <v>126</v>
      </c>
      <c r="J57" s="41" t="s">
        <v>128</v>
      </c>
      <c r="K57" s="23" t="s">
        <v>135</v>
      </c>
    </row>
    <row r="58" spans="2:11" ht="15" customHeight="1" x14ac:dyDescent="0.2">
      <c r="B58" s="40" t="s">
        <v>65</v>
      </c>
      <c r="C58" s="2">
        <v>1200</v>
      </c>
      <c r="D58" s="2">
        <v>3000</v>
      </c>
      <c r="E58" s="2">
        <v>600</v>
      </c>
      <c r="F58" s="2">
        <v>1600</v>
      </c>
      <c r="G58" s="2" t="s">
        <v>63</v>
      </c>
      <c r="H58" s="23" t="s">
        <v>4</v>
      </c>
      <c r="I58" s="23" t="s">
        <v>126</v>
      </c>
      <c r="J58" s="41" t="s">
        <v>128</v>
      </c>
      <c r="K58" s="23" t="s">
        <v>135</v>
      </c>
    </row>
    <row r="59" spans="2:11" ht="15" customHeight="1" x14ac:dyDescent="0.2">
      <c r="B59" s="40" t="s">
        <v>66</v>
      </c>
      <c r="C59" s="2">
        <v>1600</v>
      </c>
      <c r="D59" s="2">
        <v>3800</v>
      </c>
      <c r="E59" s="2">
        <v>800</v>
      </c>
      <c r="F59" s="2">
        <v>2000</v>
      </c>
      <c r="G59" s="2" t="s">
        <v>67</v>
      </c>
      <c r="H59" s="23" t="s">
        <v>4</v>
      </c>
      <c r="I59" s="23" t="s">
        <v>126</v>
      </c>
      <c r="J59" s="41" t="s">
        <v>128</v>
      </c>
      <c r="K59" s="23" t="s">
        <v>135</v>
      </c>
    </row>
    <row r="60" spans="2:11" ht="15" customHeight="1" x14ac:dyDescent="0.2">
      <c r="B60" s="40" t="s">
        <v>68</v>
      </c>
      <c r="C60" s="2">
        <v>3200</v>
      </c>
      <c r="D60" s="2">
        <v>4600</v>
      </c>
      <c r="E60" s="2">
        <v>1400</v>
      </c>
      <c r="F60" s="2" t="s">
        <v>60</v>
      </c>
      <c r="G60" s="2" t="s">
        <v>67</v>
      </c>
      <c r="H60" s="23" t="s">
        <v>4</v>
      </c>
      <c r="I60" s="23" t="s">
        <v>126</v>
      </c>
      <c r="J60" s="41" t="s">
        <v>128</v>
      </c>
      <c r="K60" s="23" t="s">
        <v>135</v>
      </c>
    </row>
    <row r="61" spans="2:11" ht="15" customHeight="1" x14ac:dyDescent="0.2">
      <c r="B61" s="40" t="s">
        <v>95</v>
      </c>
      <c r="C61" s="2">
        <v>0</v>
      </c>
      <c r="D61" s="2" t="s">
        <v>60</v>
      </c>
      <c r="E61" s="2">
        <v>0</v>
      </c>
      <c r="F61" s="2" t="s">
        <v>60</v>
      </c>
      <c r="G61" s="2" t="s">
        <v>67</v>
      </c>
      <c r="H61" s="23" t="s">
        <v>7</v>
      </c>
      <c r="I61" s="23" t="s">
        <v>126</v>
      </c>
      <c r="J61" s="41" t="s">
        <v>129</v>
      </c>
      <c r="K61" s="23" t="s">
        <v>135</v>
      </c>
    </row>
    <row r="62" spans="2:11" ht="15" customHeight="1" x14ac:dyDescent="0.2">
      <c r="B62" s="40" t="s">
        <v>96</v>
      </c>
      <c r="C62" s="2">
        <v>0</v>
      </c>
      <c r="D62" s="2" t="s">
        <v>60</v>
      </c>
      <c r="E62" s="2">
        <v>0</v>
      </c>
      <c r="F62" s="2" t="s">
        <v>60</v>
      </c>
      <c r="G62" s="2" t="s">
        <v>55</v>
      </c>
      <c r="H62" s="23" t="s">
        <v>7</v>
      </c>
      <c r="I62" s="23" t="s">
        <v>126</v>
      </c>
      <c r="J62" s="41" t="s">
        <v>129</v>
      </c>
      <c r="K62" s="23" t="s">
        <v>135</v>
      </c>
    </row>
    <row r="63" spans="2:11" ht="15" customHeight="1" x14ac:dyDescent="0.2">
      <c r="B63" s="40" t="s">
        <v>97</v>
      </c>
      <c r="C63" s="2">
        <v>0</v>
      </c>
      <c r="D63" s="2" t="s">
        <v>60</v>
      </c>
      <c r="E63" s="2">
        <v>0</v>
      </c>
      <c r="F63" s="2" t="s">
        <v>60</v>
      </c>
      <c r="G63" s="2" t="s">
        <v>71</v>
      </c>
      <c r="H63" s="23" t="s">
        <v>7</v>
      </c>
      <c r="I63" s="23" t="s">
        <v>126</v>
      </c>
      <c r="J63" s="41" t="s">
        <v>129</v>
      </c>
      <c r="K63" s="23" t="s">
        <v>135</v>
      </c>
    </row>
    <row r="64" spans="2:11" ht="15" customHeight="1" x14ac:dyDescent="0.2">
      <c r="B64" s="40" t="s">
        <v>98</v>
      </c>
      <c r="C64" s="2">
        <v>0</v>
      </c>
      <c r="D64" s="2" t="s">
        <v>60</v>
      </c>
      <c r="E64" s="2">
        <v>0</v>
      </c>
      <c r="F64" s="2" t="s">
        <v>60</v>
      </c>
      <c r="G64" s="2" t="s">
        <v>55</v>
      </c>
      <c r="H64" s="23" t="s">
        <v>7</v>
      </c>
      <c r="I64" s="23" t="s">
        <v>126</v>
      </c>
      <c r="J64" s="41" t="s">
        <v>129</v>
      </c>
      <c r="K64" s="23" t="s">
        <v>135</v>
      </c>
    </row>
    <row r="65" spans="2:11" ht="15" customHeight="1" x14ac:dyDescent="0.2">
      <c r="B65" s="40" t="s">
        <v>99</v>
      </c>
      <c r="C65" s="2">
        <v>0</v>
      </c>
      <c r="D65" s="2" t="s">
        <v>60</v>
      </c>
      <c r="E65" s="2">
        <v>0</v>
      </c>
      <c r="F65" s="2" t="s">
        <v>60</v>
      </c>
      <c r="G65" s="2" t="s">
        <v>71</v>
      </c>
      <c r="H65" s="23" t="s">
        <v>7</v>
      </c>
      <c r="I65" s="23" t="s">
        <v>126</v>
      </c>
      <c r="J65" s="41" t="s">
        <v>129</v>
      </c>
      <c r="K65" s="23" t="s">
        <v>135</v>
      </c>
    </row>
    <row r="66" spans="2:11" ht="15" customHeight="1" x14ac:dyDescent="0.2">
      <c r="B66" s="40" t="s">
        <v>98</v>
      </c>
      <c r="C66" s="2">
        <v>0</v>
      </c>
      <c r="D66" s="2" t="s">
        <v>60</v>
      </c>
      <c r="E66" s="2">
        <v>0</v>
      </c>
      <c r="F66" s="2" t="s">
        <v>60</v>
      </c>
      <c r="G66" s="2" t="s">
        <v>55</v>
      </c>
      <c r="H66" s="23" t="s">
        <v>7</v>
      </c>
      <c r="I66" s="23" t="s">
        <v>126</v>
      </c>
      <c r="J66" s="41" t="s">
        <v>129</v>
      </c>
      <c r="K66" s="23" t="s">
        <v>135</v>
      </c>
    </row>
    <row r="67" spans="2:11" ht="15" customHeight="1" x14ac:dyDescent="0.2">
      <c r="B67" s="40" t="s">
        <v>100</v>
      </c>
      <c r="C67" s="2">
        <v>0</v>
      </c>
      <c r="D67" s="2" t="s">
        <v>60</v>
      </c>
      <c r="E67" s="2">
        <v>50</v>
      </c>
      <c r="F67" s="2" t="s">
        <v>60</v>
      </c>
      <c r="G67" s="2" t="s">
        <v>71</v>
      </c>
      <c r="H67" s="23" t="s">
        <v>7</v>
      </c>
      <c r="I67" s="23" t="s">
        <v>126</v>
      </c>
      <c r="J67" s="41" t="s">
        <v>129</v>
      </c>
      <c r="K67" s="23" t="s">
        <v>135</v>
      </c>
    </row>
    <row r="68" spans="2:11" ht="15" customHeight="1" x14ac:dyDescent="0.2">
      <c r="B68" s="40" t="s">
        <v>101</v>
      </c>
      <c r="C68" s="2">
        <v>0</v>
      </c>
      <c r="D68" s="2" t="s">
        <v>60</v>
      </c>
      <c r="E68" s="2">
        <v>0</v>
      </c>
      <c r="F68" s="2" t="s">
        <v>60</v>
      </c>
      <c r="G68" s="2" t="s">
        <v>86</v>
      </c>
      <c r="H68" s="23" t="s">
        <v>7</v>
      </c>
      <c r="I68" s="23" t="s">
        <v>126</v>
      </c>
      <c r="J68" s="41" t="s">
        <v>129</v>
      </c>
      <c r="K68" s="23" t="s">
        <v>135</v>
      </c>
    </row>
    <row r="69" spans="2:11" ht="15" customHeight="1" x14ac:dyDescent="0.2">
      <c r="B69" s="40" t="s">
        <v>69</v>
      </c>
      <c r="C69" s="2">
        <v>3600</v>
      </c>
      <c r="D69" s="2" t="s">
        <v>60</v>
      </c>
      <c r="E69" s="2">
        <v>1800</v>
      </c>
      <c r="F69" s="2" t="s">
        <v>60</v>
      </c>
      <c r="G69" s="2" t="s">
        <v>67</v>
      </c>
      <c r="H69" s="23" t="s">
        <v>4</v>
      </c>
      <c r="I69" s="23" t="s">
        <v>2</v>
      </c>
      <c r="J69" s="41" t="s">
        <v>131</v>
      </c>
      <c r="K69" s="23" t="s">
        <v>135</v>
      </c>
    </row>
    <row r="70" spans="2:11" ht="15" customHeight="1" x14ac:dyDescent="0.2">
      <c r="B70" s="40" t="s">
        <v>70</v>
      </c>
      <c r="C70" s="2">
        <v>0</v>
      </c>
      <c r="D70" s="2">
        <v>800</v>
      </c>
      <c r="E70" s="2">
        <v>0</v>
      </c>
      <c r="F70" s="2">
        <v>500</v>
      </c>
      <c r="G70" s="2" t="s">
        <v>71</v>
      </c>
      <c r="H70" s="23" t="s">
        <v>5</v>
      </c>
      <c r="I70" s="23" t="s">
        <v>2</v>
      </c>
      <c r="J70" s="41" t="s">
        <v>132</v>
      </c>
      <c r="K70" s="23" t="s">
        <v>135</v>
      </c>
    </row>
    <row r="71" spans="2:11" ht="15" customHeight="1" x14ac:dyDescent="0.2">
      <c r="B71" s="40" t="s">
        <v>72</v>
      </c>
      <c r="C71" s="2">
        <v>0</v>
      </c>
      <c r="D71" s="2">
        <v>1400</v>
      </c>
      <c r="E71" s="2">
        <v>0</v>
      </c>
      <c r="F71" s="2">
        <v>800</v>
      </c>
      <c r="G71" s="2" t="s">
        <v>71</v>
      </c>
      <c r="H71" s="23" t="s">
        <v>5</v>
      </c>
      <c r="I71" s="23" t="s">
        <v>2</v>
      </c>
      <c r="J71" s="41" t="s">
        <v>132</v>
      </c>
      <c r="K71" s="23" t="s">
        <v>135</v>
      </c>
    </row>
    <row r="72" spans="2:11" ht="15" customHeight="1" x14ac:dyDescent="0.2">
      <c r="B72" s="40" t="s">
        <v>73</v>
      </c>
      <c r="C72" s="2">
        <v>0</v>
      </c>
      <c r="D72" s="2">
        <v>2200</v>
      </c>
      <c r="E72" s="2">
        <v>0</v>
      </c>
      <c r="F72" s="2">
        <v>1200</v>
      </c>
      <c r="G72" s="2" t="s">
        <v>71</v>
      </c>
      <c r="H72" s="23" t="s">
        <v>5</v>
      </c>
      <c r="I72" s="23" t="s">
        <v>2</v>
      </c>
      <c r="J72" s="41" t="s">
        <v>132</v>
      </c>
      <c r="K72" s="23" t="s">
        <v>135</v>
      </c>
    </row>
    <row r="73" spans="2:11" ht="15" customHeight="1" x14ac:dyDescent="0.2">
      <c r="B73" s="40" t="s">
        <v>74</v>
      </c>
      <c r="C73" s="2">
        <v>0</v>
      </c>
      <c r="D73" s="2">
        <v>3000</v>
      </c>
      <c r="E73" s="2">
        <v>0</v>
      </c>
      <c r="F73" s="2">
        <v>1600</v>
      </c>
      <c r="G73" s="2" t="s">
        <v>71</v>
      </c>
      <c r="H73" s="23" t="s">
        <v>5</v>
      </c>
      <c r="I73" s="23" t="s">
        <v>2</v>
      </c>
      <c r="J73" s="41" t="s">
        <v>132</v>
      </c>
      <c r="K73" s="23" t="s">
        <v>135</v>
      </c>
    </row>
    <row r="74" spans="2:11" ht="15" customHeight="1" x14ac:dyDescent="0.2">
      <c r="B74" s="40" t="s">
        <v>75</v>
      </c>
      <c r="C74" s="2">
        <v>0</v>
      </c>
      <c r="D74" s="2" t="s">
        <v>60</v>
      </c>
      <c r="E74" s="2">
        <v>0</v>
      </c>
      <c r="F74" s="2" t="s">
        <v>60</v>
      </c>
      <c r="G74" s="2" t="s">
        <v>71</v>
      </c>
      <c r="H74" s="23" t="s">
        <v>5</v>
      </c>
      <c r="I74" s="23" t="s">
        <v>2</v>
      </c>
      <c r="J74" s="41" t="s">
        <v>132</v>
      </c>
      <c r="K74" s="23" t="s">
        <v>135</v>
      </c>
    </row>
    <row r="75" spans="2:11" ht="15" customHeight="1" x14ac:dyDescent="0.2">
      <c r="B75" s="40" t="s">
        <v>76</v>
      </c>
      <c r="C75" s="2">
        <v>0</v>
      </c>
      <c r="D75" s="2" t="s">
        <v>60</v>
      </c>
      <c r="E75" s="2">
        <v>0</v>
      </c>
      <c r="F75" s="2" t="s">
        <v>60</v>
      </c>
      <c r="G75" s="2" t="s">
        <v>67</v>
      </c>
      <c r="H75" s="23" t="s">
        <v>6</v>
      </c>
      <c r="I75" s="23" t="s">
        <v>2</v>
      </c>
      <c r="J75" s="41" t="s">
        <v>134</v>
      </c>
      <c r="K75" s="23" t="s">
        <v>135</v>
      </c>
    </row>
    <row r="76" spans="2:11" ht="15" customHeight="1" x14ac:dyDescent="0.2">
      <c r="B76" s="40" t="s">
        <v>77</v>
      </c>
      <c r="C76" s="2">
        <v>0</v>
      </c>
      <c r="D76" s="2">
        <v>3000</v>
      </c>
      <c r="E76" s="2">
        <v>0</v>
      </c>
      <c r="F76" s="2">
        <v>1600</v>
      </c>
      <c r="G76" s="2" t="s">
        <v>67</v>
      </c>
      <c r="H76" s="23" t="s">
        <v>6</v>
      </c>
      <c r="I76" s="23" t="s">
        <v>2</v>
      </c>
      <c r="J76" s="41" t="s">
        <v>134</v>
      </c>
      <c r="K76" s="23" t="s">
        <v>135</v>
      </c>
    </row>
    <row r="77" spans="2:11" ht="15" customHeight="1" x14ac:dyDescent="0.2">
      <c r="B77" s="40" t="s">
        <v>78</v>
      </c>
      <c r="C77" s="2">
        <v>0</v>
      </c>
      <c r="D77" s="2">
        <v>1400</v>
      </c>
      <c r="E77" s="2">
        <v>0</v>
      </c>
      <c r="F77" s="2">
        <v>800</v>
      </c>
      <c r="G77" s="2" t="s">
        <v>67</v>
      </c>
      <c r="H77" s="23" t="s">
        <v>6</v>
      </c>
      <c r="I77" s="23" t="s">
        <v>2</v>
      </c>
      <c r="J77" s="41" t="s">
        <v>134</v>
      </c>
      <c r="K77" s="23" t="s">
        <v>135</v>
      </c>
    </row>
    <row r="78" spans="2:11" ht="15" customHeight="1" x14ac:dyDescent="0.2">
      <c r="B78" s="40" t="s">
        <v>79</v>
      </c>
      <c r="C78" s="2">
        <v>0</v>
      </c>
      <c r="D78" s="2" t="s">
        <v>60</v>
      </c>
      <c r="E78" s="2">
        <v>0</v>
      </c>
      <c r="F78" s="2" t="s">
        <v>60</v>
      </c>
      <c r="G78" s="2" t="s">
        <v>67</v>
      </c>
      <c r="H78" s="23" t="s">
        <v>6</v>
      </c>
      <c r="I78" s="23" t="s">
        <v>2</v>
      </c>
      <c r="J78" s="41" t="s">
        <v>134</v>
      </c>
      <c r="K78" s="23" t="s">
        <v>135</v>
      </c>
    </row>
    <row r="79" spans="2:11" ht="15" customHeight="1" x14ac:dyDescent="0.2">
      <c r="B79" s="40" t="s">
        <v>80</v>
      </c>
      <c r="C79" s="2">
        <v>0</v>
      </c>
      <c r="D79" s="2">
        <v>3000</v>
      </c>
      <c r="E79" s="2">
        <v>0</v>
      </c>
      <c r="F79" s="2">
        <v>1600</v>
      </c>
      <c r="G79" s="2" t="s">
        <v>67</v>
      </c>
      <c r="H79" s="23" t="s">
        <v>6</v>
      </c>
      <c r="I79" s="23" t="s">
        <v>2</v>
      </c>
      <c r="J79" s="41" t="s">
        <v>134</v>
      </c>
      <c r="K79" s="23" t="s">
        <v>135</v>
      </c>
    </row>
    <row r="80" spans="2:11" ht="15" customHeight="1" x14ac:dyDescent="0.2">
      <c r="B80" s="40" t="s">
        <v>81</v>
      </c>
      <c r="C80" s="2">
        <v>0</v>
      </c>
      <c r="D80" s="2">
        <v>1400</v>
      </c>
      <c r="E80" s="2">
        <v>0</v>
      </c>
      <c r="F80" s="2">
        <v>800</v>
      </c>
      <c r="G80" s="2" t="s">
        <v>67</v>
      </c>
      <c r="H80" s="23" t="s">
        <v>6</v>
      </c>
      <c r="I80" s="23" t="s">
        <v>2</v>
      </c>
      <c r="J80" s="41" t="s">
        <v>134</v>
      </c>
      <c r="K80" s="23" t="s">
        <v>135</v>
      </c>
    </row>
    <row r="81" spans="2:11" ht="15" customHeight="1" x14ac:dyDescent="0.2">
      <c r="B81" s="40" t="s">
        <v>83</v>
      </c>
      <c r="C81" s="2">
        <v>0</v>
      </c>
      <c r="D81" s="2" t="s">
        <v>60</v>
      </c>
      <c r="E81" s="2">
        <v>0</v>
      </c>
      <c r="F81" s="2" t="s">
        <v>60</v>
      </c>
      <c r="G81" s="2" t="s">
        <v>67</v>
      </c>
      <c r="H81" s="23" t="s">
        <v>6</v>
      </c>
      <c r="I81" s="23" t="s">
        <v>2</v>
      </c>
      <c r="J81" s="41" t="s">
        <v>134</v>
      </c>
      <c r="K81" s="23" t="s">
        <v>135</v>
      </c>
    </row>
    <row r="82" spans="2:11" ht="15" customHeight="1" x14ac:dyDescent="0.2">
      <c r="B82" s="40" t="s">
        <v>106</v>
      </c>
      <c r="C82" s="2">
        <v>0</v>
      </c>
      <c r="D82" s="2" t="s">
        <v>60</v>
      </c>
      <c r="E82" s="2">
        <v>0</v>
      </c>
      <c r="F82" s="2" t="s">
        <v>60</v>
      </c>
      <c r="G82" s="2" t="s">
        <v>67</v>
      </c>
      <c r="H82" s="23" t="s">
        <v>6</v>
      </c>
      <c r="I82" s="23" t="s">
        <v>2</v>
      </c>
      <c r="J82" s="41" t="s">
        <v>134</v>
      </c>
      <c r="K82" s="23" t="s">
        <v>135</v>
      </c>
    </row>
    <row r="83" spans="2:11" ht="15" customHeight="1" x14ac:dyDescent="0.2">
      <c r="B83" s="40" t="s">
        <v>85</v>
      </c>
      <c r="C83" s="2">
        <v>0</v>
      </c>
      <c r="D83" s="2" t="s">
        <v>60</v>
      </c>
      <c r="E83" s="2">
        <v>0</v>
      </c>
      <c r="F83" s="2" t="s">
        <v>60</v>
      </c>
      <c r="G83" s="2" t="s">
        <v>86</v>
      </c>
      <c r="H83" s="23" t="s">
        <v>6</v>
      </c>
      <c r="I83" s="23" t="s">
        <v>2</v>
      </c>
      <c r="J83" s="41" t="s">
        <v>134</v>
      </c>
      <c r="K83" s="23" t="s">
        <v>135</v>
      </c>
    </row>
    <row r="84" spans="2:11" ht="15" customHeight="1" x14ac:dyDescent="0.2">
      <c r="B84" s="40" t="s">
        <v>88</v>
      </c>
      <c r="C84" s="2">
        <v>0</v>
      </c>
      <c r="D84" s="2">
        <v>800</v>
      </c>
      <c r="E84" s="2">
        <v>0</v>
      </c>
      <c r="F84" s="2">
        <v>500</v>
      </c>
      <c r="G84" s="2" t="s">
        <v>86</v>
      </c>
      <c r="H84" s="23" t="s">
        <v>6</v>
      </c>
      <c r="I84" s="23" t="s">
        <v>2</v>
      </c>
      <c r="J84" s="41" t="s">
        <v>134</v>
      </c>
      <c r="K84" s="23" t="s">
        <v>135</v>
      </c>
    </row>
    <row r="85" spans="2:11" ht="15" customHeight="1" x14ac:dyDescent="0.2">
      <c r="B85" s="40" t="s">
        <v>95</v>
      </c>
      <c r="C85" s="2">
        <v>0</v>
      </c>
      <c r="D85" s="2" t="s">
        <v>60</v>
      </c>
      <c r="E85" s="2">
        <v>0</v>
      </c>
      <c r="F85" s="2" t="s">
        <v>60</v>
      </c>
      <c r="G85" s="2" t="s">
        <v>67</v>
      </c>
      <c r="H85" s="23" t="s">
        <v>7</v>
      </c>
      <c r="I85" s="23" t="s">
        <v>2</v>
      </c>
      <c r="J85" s="41" t="s">
        <v>133</v>
      </c>
      <c r="K85" s="23" t="s">
        <v>135</v>
      </c>
    </row>
    <row r="86" spans="2:11" ht="15" customHeight="1" x14ac:dyDescent="0.2">
      <c r="B86" s="40" t="s">
        <v>96</v>
      </c>
      <c r="C86" s="2">
        <v>0</v>
      </c>
      <c r="D86" s="2" t="s">
        <v>60</v>
      </c>
      <c r="E86" s="2">
        <v>0</v>
      </c>
      <c r="F86" s="2" t="s">
        <v>60</v>
      </c>
      <c r="G86" s="2" t="s">
        <v>55</v>
      </c>
      <c r="H86" s="23" t="s">
        <v>7</v>
      </c>
      <c r="I86" s="23" t="s">
        <v>2</v>
      </c>
      <c r="J86" s="41" t="s">
        <v>133</v>
      </c>
      <c r="K86" s="23" t="s">
        <v>135</v>
      </c>
    </row>
    <row r="87" spans="2:11" ht="15" customHeight="1" x14ac:dyDescent="0.2">
      <c r="B87" s="40" t="s">
        <v>97</v>
      </c>
      <c r="C87" s="2">
        <v>0</v>
      </c>
      <c r="D87" s="2" t="s">
        <v>60</v>
      </c>
      <c r="E87" s="2">
        <v>0</v>
      </c>
      <c r="F87" s="2" t="s">
        <v>60</v>
      </c>
      <c r="G87" s="2" t="s">
        <v>71</v>
      </c>
      <c r="H87" s="23" t="s">
        <v>7</v>
      </c>
      <c r="I87" s="23" t="s">
        <v>2</v>
      </c>
      <c r="J87" s="41" t="s">
        <v>133</v>
      </c>
      <c r="K87" s="23" t="s">
        <v>135</v>
      </c>
    </row>
    <row r="88" spans="2:11" ht="15" customHeight="1" x14ac:dyDescent="0.2">
      <c r="B88" s="40" t="s">
        <v>98</v>
      </c>
      <c r="C88" s="2">
        <v>0</v>
      </c>
      <c r="D88" s="2" t="s">
        <v>60</v>
      </c>
      <c r="E88" s="2">
        <v>0</v>
      </c>
      <c r="F88" s="2" t="s">
        <v>60</v>
      </c>
      <c r="G88" s="2" t="s">
        <v>55</v>
      </c>
      <c r="H88" s="23" t="s">
        <v>7</v>
      </c>
      <c r="I88" s="23" t="s">
        <v>2</v>
      </c>
      <c r="J88" s="41" t="s">
        <v>133</v>
      </c>
      <c r="K88" s="23" t="s">
        <v>135</v>
      </c>
    </row>
    <row r="89" spans="2:11" ht="15" customHeight="1" x14ac:dyDescent="0.2">
      <c r="B89" s="40" t="s">
        <v>99</v>
      </c>
      <c r="C89" s="2">
        <v>0</v>
      </c>
      <c r="D89" s="2" t="s">
        <v>60</v>
      </c>
      <c r="E89" s="2">
        <v>0</v>
      </c>
      <c r="F89" s="2" t="s">
        <v>60</v>
      </c>
      <c r="G89" s="2" t="s">
        <v>71</v>
      </c>
      <c r="H89" s="23" t="s">
        <v>7</v>
      </c>
      <c r="I89" s="23" t="s">
        <v>2</v>
      </c>
      <c r="J89" s="41" t="s">
        <v>133</v>
      </c>
      <c r="K89" s="23" t="s">
        <v>135</v>
      </c>
    </row>
    <row r="90" spans="2:11" ht="15" customHeight="1" x14ac:dyDescent="0.2">
      <c r="B90" s="40" t="s">
        <v>98</v>
      </c>
      <c r="C90" s="2">
        <v>0</v>
      </c>
      <c r="D90" s="2" t="s">
        <v>60</v>
      </c>
      <c r="E90" s="2">
        <v>0</v>
      </c>
      <c r="F90" s="2" t="s">
        <v>60</v>
      </c>
      <c r="G90" s="2" t="s">
        <v>55</v>
      </c>
      <c r="H90" s="23" t="s">
        <v>7</v>
      </c>
      <c r="I90" s="23" t="s">
        <v>2</v>
      </c>
      <c r="J90" s="41" t="s">
        <v>133</v>
      </c>
      <c r="K90" s="23" t="s">
        <v>135</v>
      </c>
    </row>
    <row r="91" spans="2:11" ht="15" customHeight="1" x14ac:dyDescent="0.2">
      <c r="B91" s="40" t="s">
        <v>100</v>
      </c>
      <c r="C91" s="2">
        <v>0</v>
      </c>
      <c r="D91" s="2" t="s">
        <v>60</v>
      </c>
      <c r="E91" s="2">
        <v>50</v>
      </c>
      <c r="F91" s="2" t="s">
        <v>60</v>
      </c>
      <c r="G91" s="2" t="s">
        <v>71</v>
      </c>
      <c r="H91" s="23" t="s">
        <v>7</v>
      </c>
      <c r="I91" s="23" t="s">
        <v>2</v>
      </c>
      <c r="J91" s="41" t="s">
        <v>133</v>
      </c>
      <c r="K91" s="23" t="s">
        <v>135</v>
      </c>
    </row>
    <row r="92" spans="2:11" ht="15" customHeight="1" x14ac:dyDescent="0.2">
      <c r="B92" s="40" t="s">
        <v>101</v>
      </c>
      <c r="C92" s="2">
        <v>0</v>
      </c>
      <c r="D92" s="2" t="s">
        <v>60</v>
      </c>
      <c r="E92" s="2">
        <v>0</v>
      </c>
      <c r="F92" s="2" t="s">
        <v>60</v>
      </c>
      <c r="G92" s="2" t="s">
        <v>86</v>
      </c>
      <c r="H92" s="23" t="s">
        <v>7</v>
      </c>
      <c r="I92" s="23" t="s">
        <v>2</v>
      </c>
      <c r="J92" s="41" t="s">
        <v>133</v>
      </c>
      <c r="K92" s="23" t="s">
        <v>135</v>
      </c>
    </row>
  </sheetData>
  <sheetProtection algorithmName="SHA-512" hashValue="6yzvCdB/0KUyQJT+I/jk+R8d9FFBPc4wsZzzBJpEeKkORSsTIPCqCxYF6c/n3HnBPAw0bx1Cjz7l3nSLsSxHoQ==" saltValue="Uf0fI+VzuGjO5y1nUY9fSg==" spinCount="100000" sheet="1" objects="1" scenarios="1"/>
  <mergeCells count="8">
    <mergeCell ref="K2:K3"/>
    <mergeCell ref="I2:I3"/>
    <mergeCell ref="J2:J3"/>
    <mergeCell ref="B2:B3"/>
    <mergeCell ref="C2:D2"/>
    <mergeCell ref="E2:F2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23f10a01-85a6-4474-a8e6-942da0eb35e9" xsi:nil="true"/>
    <TaxCatchAll xmlns="a141b4d6-d933-4998-abb9-10faf98958a3" xsi:nil="true"/>
    <MigrationWizIdVersion xmlns="23f10a01-85a6-4474-a8e6-942da0eb35e9" xsi:nil="true"/>
    <MigrationWizIdPermissions xmlns="23f10a01-85a6-4474-a8e6-942da0eb35e9" xsi:nil="true"/>
    <lcf76f155ced4ddcb4097134ff3c332f xmlns="23f10a01-85a6-4474-a8e6-942da0eb35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51DF2BFA1D24D9B698650536FDBD6" ma:contentTypeVersion="18" ma:contentTypeDescription="Crée un document." ma:contentTypeScope="" ma:versionID="ecf9b19cf4fd8664eac8804a218a4f29">
  <xsd:schema xmlns:xsd="http://www.w3.org/2001/XMLSchema" xmlns:xs="http://www.w3.org/2001/XMLSchema" xmlns:p="http://schemas.microsoft.com/office/2006/metadata/properties" xmlns:ns2="23f10a01-85a6-4474-a8e6-942da0eb35e9" xmlns:ns3="a141b4d6-d933-4998-abb9-10faf98958a3" targetNamespace="http://schemas.microsoft.com/office/2006/metadata/properties" ma:root="true" ma:fieldsID="3772990158fff5fc35b379fc80d9afc3" ns2:_="" ns3:_="">
    <xsd:import namespace="23f10a01-85a6-4474-a8e6-942da0eb35e9"/>
    <xsd:import namespace="a141b4d6-d933-4998-abb9-10faf9895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10a01-85a6-4474-a8e6-942da0eb3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59c8f8d-0c9f-4fd0-9164-00e5b01d2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grationWizId" ma:index="18" nillable="true" ma:displayName="MigrationWizId" ma:internalName="MigrationWizId">
      <xsd:simpleType>
        <xsd:restriction base="dms:Text"/>
      </xsd:simpleType>
    </xsd:element>
    <xsd:element name="MigrationWizIdPermissions" ma:index="19" nillable="true" ma:displayName="MigrationWizIdPermissions" ma:internalName="MigrationWizIdPermissions">
      <xsd:simpleType>
        <xsd:restriction base="dms:Text"/>
      </xsd:simpleType>
    </xsd:element>
    <xsd:element name="MigrationWizIdVersion" ma:index="20" nillable="true" ma:displayName="MigrationWizIdVersion" ma:internalName="MigrationWizIdVersion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1b4d6-d933-4998-abb9-10faf98958a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dee0de-baea-4e06-bb35-f7035316c97c}" ma:internalName="TaxCatchAll" ma:showField="CatchAllData" ma:web="a141b4d6-d933-4998-abb9-10faf9895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17404-63E1-4A03-9E1A-A936B10E2E45}">
  <ds:schemaRefs>
    <ds:schemaRef ds:uri="http://purl.org/dc/dcmitype/"/>
    <ds:schemaRef ds:uri="http://schemas.microsoft.com/office/2006/documentManagement/types"/>
    <ds:schemaRef ds:uri="a141b4d6-d933-4998-abb9-10faf98958a3"/>
    <ds:schemaRef ds:uri="http://purl.org/dc/terms/"/>
    <ds:schemaRef ds:uri="http://purl.org/dc/elements/1.1/"/>
    <ds:schemaRef ds:uri="http://schemas.microsoft.com/office/2006/metadata/properties"/>
    <ds:schemaRef ds:uri="23f10a01-85a6-4474-a8e6-942da0eb35e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0E343E-5AA6-48E7-B75A-10477CF3B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BDBA3-5B32-4F46-8D7F-B9D54448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10a01-85a6-4474-a8e6-942da0eb35e9"/>
    <ds:schemaRef ds:uri="a141b4d6-d933-4998-abb9-10faf9895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18</vt:i4>
      </vt:variant>
    </vt:vector>
  </HeadingPairs>
  <TitlesOfParts>
    <vt:vector size="23" baseType="lpstr">
      <vt:lpstr>Vérifications</vt:lpstr>
      <vt:lpstr>2025_Tournois</vt:lpstr>
      <vt:lpstr>2025_Interclubs</vt:lpstr>
      <vt:lpstr>2025_InterEquipes</vt:lpstr>
      <vt:lpstr>Resumé</vt:lpstr>
      <vt:lpstr>Interclubs_MD</vt:lpstr>
      <vt:lpstr>Interclubs_WD</vt:lpstr>
      <vt:lpstr>Interclubs_YD</vt:lpstr>
      <vt:lpstr>InterEquipes_MD</vt:lpstr>
      <vt:lpstr>InterEquipes_Mx</vt:lpstr>
      <vt:lpstr>InterEquipes_Vet</vt:lpstr>
      <vt:lpstr>InterEquipes_YD</vt:lpstr>
      <vt:lpstr>Joueurs</vt:lpstr>
      <vt:lpstr>Tournois_Dames</vt:lpstr>
      <vt:lpstr>Tournois_MD</vt:lpstr>
      <vt:lpstr>Tournois_Mx</vt:lpstr>
      <vt:lpstr>Tournois_vet</vt:lpstr>
      <vt:lpstr>Tournois_Vet_MD</vt:lpstr>
      <vt:lpstr>Tournois_Vet_WD</vt:lpstr>
      <vt:lpstr>Tournois_WD</vt:lpstr>
      <vt:lpstr>Tournois_YD</vt:lpstr>
      <vt:lpstr>vide</vt:lpstr>
      <vt:lpstr>Vérifications!Zone_d_impression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François</dc:creator>
  <cp:keywords/>
  <dc:description/>
  <cp:lastModifiedBy>Laurent Jeuniaux</cp:lastModifiedBy>
  <cp:revision/>
  <dcterms:created xsi:type="dcterms:W3CDTF">2015-06-05T18:19:34Z</dcterms:created>
  <dcterms:modified xsi:type="dcterms:W3CDTF">2024-12-23T17:45:27Z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0x010100ACD51DF2BFA1D24D9B698650536FDBD6</vt:lpwstr>
  </property>
  <property fmtid="{D5CDD505-2E9C-101B-9397-08002B2CF9AE}" pid="3" name="MediaServiceImageTags">
    <vt:lpwstr/>
  </property>
</Properties>
</file>